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ESD\1C\COMMUN1C\- Documents à valider\1. A valider\Méthode de notation du prix\"/>
    </mc:Choice>
  </mc:AlternateContent>
  <xr:revisionPtr revIDLastSave="0" documentId="13_ncr:1_{DF132D0A-B924-4606-9092-1C6771224B1A}" xr6:coauthVersionLast="47" xr6:coauthVersionMax="47" xr10:uidLastSave="{00000000-0000-0000-0000-000000000000}"/>
  <bookViews>
    <workbookView xWindow="-103" yWindow="497" windowWidth="22149" windowHeight="11949" tabRatio="947" firstSheet="1" activeTab="1" xr2:uid="{00000000-000D-0000-FFFF-FFFF00000000}"/>
  </bookViews>
  <sheets>
    <sheet name="Formule de calcul des offres" sheetId="1" state="hidden" r:id="rId1"/>
    <sheet name="N.B" sheetId="25" r:id="rId2"/>
    <sheet name="Classique" sheetId="7" r:id="rId3"/>
    <sheet name="Linéaire" sheetId="20" r:id="rId4"/>
    <sheet name="Moyenne" sheetId="22" r:id="rId5"/>
    <sheet name="Moyenne_v2" sheetId="2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4" l="1"/>
  <c r="C11" i="24"/>
  <c r="C12" i="24"/>
  <c r="C13" i="24"/>
  <c r="C14" i="24"/>
  <c r="D14" i="24" s="1"/>
  <c r="C15" i="24"/>
  <c r="D15" i="24" s="1"/>
  <c r="C16" i="24"/>
  <c r="D16" i="24" s="1"/>
  <c r="C17" i="24"/>
  <c r="D17" i="24" s="1"/>
  <c r="C18" i="24"/>
  <c r="D18" i="24" s="1"/>
  <c r="C19" i="24"/>
  <c r="D19" i="24" s="1"/>
  <c r="C20" i="24"/>
  <c r="D20" i="24" s="1"/>
  <c r="C21" i="24"/>
  <c r="D21" i="24" s="1"/>
  <c r="C22" i="24"/>
  <c r="D22" i="24" s="1"/>
  <c r="C23" i="24"/>
  <c r="D23" i="24" s="1"/>
  <c r="C24" i="24"/>
  <c r="D24" i="24" s="1"/>
  <c r="C25" i="24"/>
  <c r="D25" i="24" s="1"/>
  <c r="C26" i="24"/>
  <c r="D26" i="24" s="1"/>
  <c r="C27" i="24"/>
  <c r="D27" i="24" s="1"/>
  <c r="C28" i="24"/>
  <c r="D28" i="24" s="1"/>
  <c r="C9" i="24"/>
  <c r="C10" i="22"/>
  <c r="C11" i="22"/>
  <c r="C12" i="22"/>
  <c r="C13" i="22"/>
  <c r="C14" i="22"/>
  <c r="C15" i="22"/>
  <c r="C16" i="22"/>
  <c r="D16" i="22" s="1"/>
  <c r="C17" i="22"/>
  <c r="D17" i="22" s="1"/>
  <c r="C18" i="22"/>
  <c r="D18" i="22" s="1"/>
  <c r="C19" i="22"/>
  <c r="D19" i="22" s="1"/>
  <c r="C20" i="22"/>
  <c r="D20" i="22" s="1"/>
  <c r="C21" i="22"/>
  <c r="D21" i="22" s="1"/>
  <c r="C22" i="22"/>
  <c r="D22" i="22" s="1"/>
  <c r="C23" i="22"/>
  <c r="D23" i="22" s="1"/>
  <c r="C24" i="22"/>
  <c r="D24" i="22" s="1"/>
  <c r="C25" i="22"/>
  <c r="D25" i="22" s="1"/>
  <c r="C26" i="22"/>
  <c r="D26" i="22" s="1"/>
  <c r="C27" i="22"/>
  <c r="D27" i="22" s="1"/>
  <c r="C28" i="22"/>
  <c r="D28" i="22" s="1"/>
  <c r="C9" i="22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9" i="20"/>
  <c r="D13" i="24" l="1"/>
  <c r="D11" i="24"/>
  <c r="D12" i="24"/>
  <c r="D9" i="24"/>
  <c r="D10" i="24"/>
  <c r="D14" i="22"/>
  <c r="D15" i="22"/>
  <c r="D12" i="22"/>
  <c r="D13" i="22"/>
  <c r="D11" i="22"/>
  <c r="D9" i="22"/>
  <c r="D10" i="22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C28" i="7" l="1"/>
  <c r="D28" i="7" s="1"/>
  <c r="C27" i="7"/>
  <c r="D27" i="7" s="1"/>
  <c r="C26" i="7"/>
  <c r="D26" i="7" s="1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C19" i="7"/>
  <c r="D19" i="7" s="1"/>
  <c r="C18" i="7"/>
  <c r="D18" i="7" s="1"/>
  <c r="C17" i="7"/>
  <c r="D17" i="7" s="1"/>
  <c r="C16" i="7"/>
  <c r="D16" i="7" s="1"/>
  <c r="C15" i="7"/>
  <c r="D15" i="7" s="1"/>
  <c r="C14" i="7"/>
  <c r="D14" i="7" s="1"/>
  <c r="C13" i="7"/>
  <c r="C12" i="7"/>
  <c r="C11" i="7"/>
  <c r="C10" i="7"/>
  <c r="C9" i="7"/>
  <c r="P23" i="1"/>
  <c r="R23" i="1" s="1"/>
  <c r="D9" i="7" l="1"/>
  <c r="D10" i="7"/>
  <c r="D12" i="7"/>
  <c r="D11" i="7"/>
  <c r="D13" i="7"/>
  <c r="D74" i="1" l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47" i="1"/>
  <c r="D57" i="1" s="1"/>
  <c r="D59" i="1" l="1"/>
  <c r="E59" i="1" s="1"/>
  <c r="D58" i="1"/>
  <c r="E58" i="1" s="1"/>
  <c r="D56" i="1"/>
  <c r="D55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E56" i="1" l="1"/>
  <c r="E55" i="1"/>
  <c r="E57" i="1"/>
  <c r="R33" i="1"/>
  <c r="Q33" i="1"/>
  <c r="R42" i="1"/>
  <c r="Q42" i="1"/>
  <c r="R38" i="1"/>
  <c r="Q38" i="1"/>
  <c r="R34" i="1"/>
  <c r="Q34" i="1"/>
  <c r="R30" i="1"/>
  <c r="Q30" i="1"/>
  <c r="R26" i="1"/>
  <c r="Q26" i="1"/>
  <c r="R37" i="1"/>
  <c r="Q37" i="1"/>
  <c r="R25" i="1"/>
  <c r="Q25" i="1"/>
  <c r="R40" i="1"/>
  <c r="Q40" i="1"/>
  <c r="R36" i="1"/>
  <c r="Q36" i="1"/>
  <c r="R32" i="1"/>
  <c r="Q32" i="1"/>
  <c r="R28" i="1"/>
  <c r="Q28" i="1"/>
  <c r="R24" i="1"/>
  <c r="Q24" i="1"/>
  <c r="R41" i="1"/>
  <c r="Q41" i="1"/>
  <c r="R29" i="1"/>
  <c r="Q29" i="1"/>
  <c r="R39" i="1"/>
  <c r="Q39" i="1"/>
  <c r="R35" i="1"/>
  <c r="Q35" i="1"/>
  <c r="R31" i="1"/>
  <c r="Q31" i="1"/>
  <c r="R27" i="1"/>
  <c r="Q27" i="1"/>
  <c r="Q23" i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D24" i="1"/>
  <c r="D23" i="1"/>
  <c r="E25" i="1" l="1"/>
  <c r="E23" i="1"/>
  <c r="E24" i="1"/>
</calcChain>
</file>

<file path=xl/sharedStrings.xml><?xml version="1.0" encoding="utf-8"?>
<sst xmlns="http://schemas.openxmlformats.org/spreadsheetml/2006/main" count="223" uniqueCount="72">
  <si>
    <t>--&gt; les notes se calculent automatiquement</t>
  </si>
  <si>
    <t>Objet : formule de calcul des offres</t>
  </si>
  <si>
    <t>Date : 30/07/2019</t>
  </si>
  <si>
    <t>Demande : Sylvie MONNOT</t>
  </si>
  <si>
    <t>20-40</t>
  </si>
  <si>
    <t>10-20</t>
  </si>
  <si>
    <t>20-55</t>
  </si>
  <si>
    <t>30-60</t>
  </si>
  <si>
    <r>
      <rPr>
        <b/>
        <i/>
        <u/>
        <sz val="11"/>
        <color theme="1"/>
        <rFont val="Calibri"/>
        <family val="2"/>
        <scheme val="minor"/>
      </rPr>
      <t>Consignes</t>
    </r>
    <r>
      <rPr>
        <b/>
        <i/>
        <sz val="11"/>
        <color theme="1"/>
        <rFont val="Calibri"/>
        <family val="2"/>
        <scheme val="minor"/>
      </rPr>
      <t xml:space="preserve"> :</t>
    </r>
  </si>
  <si>
    <t>1/ sélectionner la formule de calcul --------------------&gt;</t>
  </si>
  <si>
    <t>2/ renseigner le "prix de référence" --------------------&gt;</t>
  </si>
  <si>
    <t>Société 1</t>
  </si>
  <si>
    <t>Société 2</t>
  </si>
  <si>
    <t>Société 3</t>
  </si>
  <si>
    <t>Société 4</t>
  </si>
  <si>
    <t>Société 5</t>
  </si>
  <si>
    <t>Société 6</t>
  </si>
  <si>
    <t>Société 7</t>
  </si>
  <si>
    <t>Société 8</t>
  </si>
  <si>
    <t>Société 9</t>
  </si>
  <si>
    <t>Société 10</t>
  </si>
  <si>
    <t>Société 11</t>
  </si>
  <si>
    <t>Société 12</t>
  </si>
  <si>
    <t>Société 13</t>
  </si>
  <si>
    <t>Société 14</t>
  </si>
  <si>
    <t>Société 15</t>
  </si>
  <si>
    <t>Société 16</t>
  </si>
  <si>
    <t>Société 17</t>
  </si>
  <si>
    <t>Société 18</t>
  </si>
  <si>
    <t>Société 19</t>
  </si>
  <si>
    <t>Société 20</t>
  </si>
  <si>
    <t>Montant en € de l'offre</t>
  </si>
  <si>
    <t>Note</t>
  </si>
  <si>
    <t>3/ renseigner le prix des différentes offres en colonne C</t>
  </si>
  <si>
    <t>NOTA : la feuille de calcul est protégée par un mdp "vide". Pour déprotéger, sélectionner l'onglet "Révision" puis cliquer sur l'icône "Ôter la protection de la feuille"</t>
  </si>
  <si>
    <t>Au besoin, vous avez la possibilité d'écrire dans cet encadré</t>
  </si>
  <si>
    <t>Prix mini acceptable</t>
  </si>
  <si>
    <t>Prix moyen acceptable</t>
  </si>
  <si>
    <t>Prix maxi acceptable</t>
  </si>
  <si>
    <t>Note maxi</t>
  </si>
  <si>
    <t>Note moyenne</t>
  </si>
  <si>
    <t>Note mini</t>
  </si>
  <si>
    <t>Offre</t>
  </si>
  <si>
    <t>Contrôle</t>
  </si>
  <si>
    <r>
      <t xml:space="preserve">Formule de calcul des offres du </t>
    </r>
    <r>
      <rPr>
        <b/>
        <i/>
        <u/>
        <sz val="11"/>
        <color theme="4"/>
        <rFont val="Calibri"/>
        <family val="2"/>
        <scheme val="minor"/>
      </rPr>
      <t>CFDC</t>
    </r>
    <r>
      <rPr>
        <b/>
        <i/>
        <u/>
        <sz val="11"/>
        <color theme="1"/>
        <rFont val="Calibri"/>
        <family val="2"/>
        <scheme val="minor"/>
      </rPr>
      <t xml:space="preserve"> à partir des mini et maxi</t>
    </r>
  </si>
  <si>
    <t>Classement</t>
  </si>
  <si>
    <t>Moyenne des offres :</t>
  </si>
  <si>
    <t>Formule de calcul :</t>
  </si>
  <si>
    <t>40/80</t>
  </si>
  <si>
    <t>25/50</t>
  </si>
  <si>
    <t>1er élément</t>
  </si>
  <si>
    <t>2nd élément</t>
  </si>
  <si>
    <t>Formule</t>
  </si>
  <si>
    <t>AGEPS</t>
  </si>
  <si>
    <t>Formule :</t>
  </si>
  <si>
    <t>Montant de l'offre</t>
  </si>
  <si>
    <t>Méthode classique</t>
  </si>
  <si>
    <t>Méthode linéaire</t>
  </si>
  <si>
    <t>Méthode de la moyenne des offres</t>
  </si>
  <si>
    <t>Note = barème-barème*[(prix de l'offre examinée-prix le plus bas)/(prix le plus élevé-prix le plus bas)]</t>
  </si>
  <si>
    <t>Note = (prix le plus bas/prix de l'offre examinée)*barème de notation</t>
  </si>
  <si>
    <t>Barème :</t>
  </si>
  <si>
    <t>Méthode de la moyenne des offres_v2</t>
  </si>
  <si>
    <t>Méthodes</t>
  </si>
  <si>
    <t>référence</t>
  </si>
  <si>
    <t>Classique</t>
  </si>
  <si>
    <t>Linéaire</t>
  </si>
  <si>
    <t>Moyenne</t>
  </si>
  <si>
    <t>Moyenne_v2</t>
  </si>
  <si>
    <t>cliquer ici</t>
  </si>
  <si>
    <t>Note = (barème*prix moyen des offres déposées²)/(prix moyen des offres déposées² + prix offre à noter²)</t>
  </si>
  <si>
    <t>Note = (barème*prix moyen des offres déposées)/(prix moyen des offres déposées + prix offre à noter)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</si>
</sst>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9"/>
      <name val="Calibri"/>
      <family val="2"/>
      <scheme val="minor"/>
    </font>
    <font>
      <b/>
      <sz val="14"/>
      <color theme="1"/>
      <name val="Marianne"/>
    </font>
    <font>
      <sz val="11"/>
      <color theme="1"/>
      <name val="Marianne"/>
    </font>
    <font>
      <i/>
      <sz val="11"/>
      <color theme="1"/>
      <name val="Marianne"/>
    </font>
    <font>
      <b/>
      <sz val="11"/>
      <color theme="1"/>
      <name val="Marianne"/>
    </font>
    <font>
      <b/>
      <i/>
      <sz val="11"/>
      <color theme="1"/>
      <name val="Marianne"/>
    </font>
    <font>
      <b/>
      <i/>
      <sz val="10"/>
      <color theme="1"/>
      <name val="Marianne"/>
    </font>
    <font>
      <b/>
      <sz val="11"/>
      <color rgb="FFFF0000"/>
      <name val="Marianne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575"/>
        <bgColor indexed="64"/>
      </patternFill>
    </fill>
    <fill>
      <patternFill patternType="solid">
        <fgColor rgb="FFD0C3B7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left" indent="1"/>
    </xf>
    <xf numFmtId="0" fontId="4" fillId="0" borderId="0" xfId="0" applyFont="1"/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0" xfId="0" quotePrefix="1" applyFont="1"/>
    <xf numFmtId="0" fontId="0" fillId="3" borderId="1" xfId="0" applyFill="1" applyBorder="1" applyAlignment="1" applyProtection="1">
      <alignment horizontal="right" indent="1"/>
      <protection locked="0"/>
    </xf>
    <xf numFmtId="3" fontId="0" fillId="3" borderId="1" xfId="0" applyNumberFormat="1" applyFill="1" applyBorder="1" applyAlignment="1" applyProtection="1">
      <alignment horizontal="right" indent="1"/>
      <protection locked="0"/>
    </xf>
    <xf numFmtId="3" fontId="0" fillId="3" borderId="2" xfId="0" applyNumberFormat="1" applyFill="1" applyBorder="1" applyAlignment="1" applyProtection="1">
      <alignment horizontal="right" indent="1"/>
      <protection locked="0"/>
    </xf>
    <xf numFmtId="3" fontId="0" fillId="3" borderId="6" xfId="0" applyNumberFormat="1" applyFill="1" applyBorder="1" applyAlignment="1" applyProtection="1">
      <alignment horizontal="right" indent="1"/>
      <protection locked="0"/>
    </xf>
    <xf numFmtId="0" fontId="0" fillId="4" borderId="10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1" fillId="0" borderId="0" xfId="0" applyFont="1" applyProtection="1">
      <protection locked="0"/>
    </xf>
    <xf numFmtId="0" fontId="2" fillId="4" borderId="7" xfId="0" applyFont="1" applyFill="1" applyBorder="1" applyAlignment="1" applyProtection="1">
      <alignment horizontal="centerContinuous" vertical="center"/>
      <protection locked="0"/>
    </xf>
    <xf numFmtId="0" fontId="2" fillId="4" borderId="8" xfId="0" applyFont="1" applyFill="1" applyBorder="1" applyAlignment="1" applyProtection="1">
      <alignment horizontal="centerContinuous" vertical="center"/>
      <protection locked="0"/>
    </xf>
    <xf numFmtId="0" fontId="2" fillId="4" borderId="9" xfId="0" applyFont="1" applyFill="1" applyBorder="1" applyAlignment="1" applyProtection="1">
      <alignment horizontal="centerContinuous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right" indent="1"/>
    </xf>
    <xf numFmtId="2" fontId="0" fillId="2" borderId="6" xfId="0" applyNumberFormat="1" applyFill="1" applyBorder="1" applyAlignment="1">
      <alignment horizontal="right" indent="1"/>
    </xf>
    <xf numFmtId="2" fontId="0" fillId="5" borderId="22" xfId="0" applyNumberFormat="1" applyFill="1" applyBorder="1" applyAlignment="1">
      <alignment horizontal="right" indent="1"/>
    </xf>
    <xf numFmtId="2" fontId="0" fillId="5" borderId="23" xfId="0" applyNumberFormat="1" applyFill="1" applyBorder="1" applyAlignment="1">
      <alignment horizontal="right" indent="1"/>
    </xf>
    <xf numFmtId="0" fontId="5" fillId="0" borderId="0" xfId="0" applyFont="1"/>
    <xf numFmtId="0" fontId="6" fillId="0" borderId="25" xfId="0" applyFont="1" applyBorder="1" applyAlignment="1">
      <alignment horizontal="center" vertical="center" wrapText="1"/>
    </xf>
    <xf numFmtId="1" fontId="0" fillId="2" borderId="26" xfId="0" applyNumberFormat="1" applyFill="1" applyBorder="1" applyAlignment="1">
      <alignment horizontal="right" indent="1"/>
    </xf>
    <xf numFmtId="1" fontId="0" fillId="2" borderId="27" xfId="0" applyNumberFormat="1" applyFill="1" applyBorder="1" applyAlignment="1">
      <alignment horizontal="right" indent="1"/>
    </xf>
    <xf numFmtId="1" fontId="0" fillId="2" borderId="22" xfId="0" applyNumberFormat="1" applyFill="1" applyBorder="1" applyAlignment="1">
      <alignment horizontal="right" indent="1"/>
    </xf>
    <xf numFmtId="1" fontId="0" fillId="2" borderId="23" xfId="0" applyNumberFormat="1" applyFill="1" applyBorder="1" applyAlignment="1">
      <alignment horizontal="right" indent="1"/>
    </xf>
    <xf numFmtId="165" fontId="0" fillId="3" borderId="2" xfId="0" applyNumberFormat="1" applyFill="1" applyBorder="1" applyAlignment="1" applyProtection="1">
      <alignment horizontal="right" indent="1"/>
      <protection locked="0"/>
    </xf>
    <xf numFmtId="165" fontId="0" fillId="3" borderId="6" xfId="0" applyNumberFormat="1" applyFill="1" applyBorder="1" applyAlignment="1" applyProtection="1">
      <alignment horizontal="right" indent="1"/>
      <protection locked="0"/>
    </xf>
    <xf numFmtId="0" fontId="0" fillId="6" borderId="15" xfId="0" applyFill="1" applyBorder="1"/>
    <xf numFmtId="0" fontId="0" fillId="6" borderId="17" xfId="0" applyFill="1" applyBorder="1"/>
    <xf numFmtId="0" fontId="0" fillId="6" borderId="19" xfId="0" applyFill="1" applyBorder="1"/>
    <xf numFmtId="164" fontId="0" fillId="6" borderId="16" xfId="0" applyNumberFormat="1" applyFill="1" applyBorder="1" applyAlignment="1" applyProtection="1">
      <alignment horizontal="right" indent="1"/>
      <protection locked="0"/>
    </xf>
    <xf numFmtId="164" fontId="0" fillId="6" borderId="18" xfId="0" applyNumberFormat="1" applyFill="1" applyBorder="1" applyAlignment="1" applyProtection="1">
      <alignment horizontal="right" indent="1"/>
      <protection locked="0"/>
    </xf>
    <xf numFmtId="164" fontId="0" fillId="6" borderId="20" xfId="0" applyNumberFormat="1" applyFill="1" applyBorder="1" applyAlignment="1" applyProtection="1">
      <alignment horizontal="right" indent="1"/>
      <protection locked="0"/>
    </xf>
    <xf numFmtId="0" fontId="0" fillId="0" borderId="29" xfId="0" applyBorder="1"/>
    <xf numFmtId="0" fontId="0" fillId="0" borderId="30" xfId="0" applyBorder="1"/>
    <xf numFmtId="0" fontId="8" fillId="0" borderId="28" xfId="0" applyFont="1" applyBorder="1" applyAlignment="1">
      <alignment horizontal="center"/>
    </xf>
    <xf numFmtId="0" fontId="0" fillId="0" borderId="28" xfId="0" applyBorder="1"/>
    <xf numFmtId="164" fontId="0" fillId="2" borderId="2" xfId="0" applyNumberFormat="1" applyFill="1" applyBorder="1" applyAlignment="1">
      <alignment horizontal="right" indent="1"/>
    </xf>
    <xf numFmtId="164" fontId="0" fillId="2" borderId="6" xfId="0" applyNumberFormat="1" applyFill="1" applyBorder="1" applyAlignment="1">
      <alignment horizontal="right" indent="1"/>
    </xf>
    <xf numFmtId="0" fontId="0" fillId="0" borderId="28" xfId="0" quotePrefix="1" applyBorder="1" applyAlignment="1">
      <alignment horizontal="left" indent="1"/>
    </xf>
    <xf numFmtId="0" fontId="0" fillId="0" borderId="7" xfId="0" applyBorder="1"/>
    <xf numFmtId="0" fontId="0" fillId="0" borderId="8" xfId="0" applyBorder="1"/>
    <xf numFmtId="3" fontId="0" fillId="2" borderId="31" xfId="0" applyNumberFormat="1" applyFill="1" applyBorder="1" applyAlignment="1">
      <alignment horizontal="right" indent="1"/>
    </xf>
    <xf numFmtId="0" fontId="10" fillId="7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33" xfId="0" applyFont="1" applyBorder="1"/>
    <xf numFmtId="0" fontId="12" fillId="0" borderId="34" xfId="0" applyFont="1" applyBorder="1"/>
    <xf numFmtId="0" fontId="9" fillId="0" borderId="33" xfId="1" applyFill="1" applyBorder="1"/>
    <xf numFmtId="0" fontId="9" fillId="0" borderId="34" xfId="1" applyFill="1" applyBorder="1"/>
    <xf numFmtId="0" fontId="14" fillId="0" borderId="33" xfId="0" applyFont="1" applyBorder="1"/>
    <xf numFmtId="0" fontId="14" fillId="0" borderId="34" xfId="0" applyFont="1" applyBorder="1"/>
    <xf numFmtId="0" fontId="15" fillId="0" borderId="0" xfId="0" applyFont="1"/>
    <xf numFmtId="0" fontId="15" fillId="0" borderId="0" xfId="0" quotePrefix="1" applyFont="1"/>
    <xf numFmtId="0" fontId="12" fillId="0" borderId="40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12" fillId="0" borderId="42" xfId="0" applyFont="1" applyBorder="1" applyAlignment="1">
      <alignment horizontal="left" indent="1"/>
    </xf>
    <xf numFmtId="0" fontId="16" fillId="0" borderId="46" xfId="0" applyFont="1" applyBorder="1" applyAlignment="1">
      <alignment horizont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5" fillId="0" borderId="48" xfId="0" applyFont="1" applyBorder="1"/>
    <xf numFmtId="0" fontId="15" fillId="0" borderId="1" xfId="0" applyFont="1" applyBorder="1"/>
    <xf numFmtId="0" fontId="12" fillId="0" borderId="50" xfId="0" applyFont="1" applyBorder="1" applyAlignment="1">
      <alignment horizontal="left" indent="1"/>
    </xf>
    <xf numFmtId="0" fontId="12" fillId="0" borderId="51" xfId="0" applyFont="1" applyBorder="1" applyAlignment="1">
      <alignment horizontal="left" indent="1"/>
    </xf>
    <xf numFmtId="0" fontId="12" fillId="0" borderId="52" xfId="0" applyFont="1" applyBorder="1" applyAlignment="1">
      <alignment horizontal="left" indent="1"/>
    </xf>
    <xf numFmtId="0" fontId="12" fillId="0" borderId="0" xfId="0" applyFont="1" applyFill="1"/>
    <xf numFmtId="0" fontId="17" fillId="8" borderId="49" xfId="0" applyFont="1" applyFill="1" applyBorder="1" applyAlignment="1" applyProtection="1">
      <alignment horizontal="right" vertical="center" indent="1"/>
      <protection locked="0"/>
    </xf>
    <xf numFmtId="4" fontId="12" fillId="8" borderId="43" xfId="0" applyNumberFormat="1" applyFont="1" applyFill="1" applyBorder="1" applyAlignment="1" applyProtection="1">
      <alignment horizontal="right" indent="1"/>
      <protection locked="0"/>
    </xf>
    <xf numFmtId="4" fontId="12" fillId="8" borderId="35" xfId="0" applyNumberFormat="1" applyFont="1" applyFill="1" applyBorder="1" applyAlignment="1" applyProtection="1">
      <alignment horizontal="right" indent="1"/>
      <protection locked="0"/>
    </xf>
    <xf numFmtId="4" fontId="12" fillId="8" borderId="37" xfId="0" applyNumberFormat="1" applyFont="1" applyFill="1" applyBorder="1" applyAlignment="1" applyProtection="1">
      <alignment horizontal="right" indent="1"/>
      <protection locked="0"/>
    </xf>
    <xf numFmtId="1" fontId="12" fillId="9" borderId="45" xfId="0" applyNumberFormat="1" applyFont="1" applyFill="1" applyBorder="1" applyAlignment="1">
      <alignment horizontal="right" indent="1"/>
    </xf>
    <xf numFmtId="2" fontId="12" fillId="9" borderId="2" xfId="0" applyNumberFormat="1" applyFont="1" applyFill="1" applyBorder="1" applyAlignment="1">
      <alignment horizontal="right" indent="1"/>
    </xf>
    <xf numFmtId="1" fontId="12" fillId="9" borderId="36" xfId="0" applyNumberFormat="1" applyFont="1" applyFill="1" applyBorder="1" applyAlignment="1">
      <alignment horizontal="right" indent="1"/>
    </xf>
    <xf numFmtId="2" fontId="12" fillId="9" borderId="38" xfId="0" applyNumberFormat="1" applyFont="1" applyFill="1" applyBorder="1" applyAlignment="1">
      <alignment horizontal="right" indent="1"/>
    </xf>
    <xf numFmtId="1" fontId="12" fillId="9" borderId="39" xfId="0" applyNumberFormat="1" applyFont="1" applyFill="1" applyBorder="1" applyAlignment="1">
      <alignment horizontal="right" indent="1"/>
    </xf>
    <xf numFmtId="0" fontId="17" fillId="8" borderId="32" xfId="0" applyFont="1" applyFill="1" applyBorder="1" applyAlignment="1" applyProtection="1">
      <alignment horizontal="right" vertical="center" indent="1"/>
      <protection locked="0"/>
    </xf>
    <xf numFmtId="1" fontId="14" fillId="9" borderId="45" xfId="0" applyNumberFormat="1" applyFont="1" applyFill="1" applyBorder="1" applyAlignment="1">
      <alignment horizontal="right" indent="1"/>
    </xf>
    <xf numFmtId="1" fontId="14" fillId="9" borderId="36" xfId="0" applyNumberFormat="1" applyFont="1" applyFill="1" applyBorder="1" applyAlignment="1">
      <alignment horizontal="right" indent="1"/>
    </xf>
    <xf numFmtId="1" fontId="14" fillId="9" borderId="39" xfId="0" applyNumberFormat="1" applyFont="1" applyFill="1" applyBorder="1" applyAlignment="1">
      <alignment horizontal="right" indent="1"/>
    </xf>
    <xf numFmtId="4" fontId="14" fillId="8" borderId="43" xfId="0" applyNumberFormat="1" applyFont="1" applyFill="1" applyBorder="1" applyAlignment="1" applyProtection="1">
      <alignment horizontal="right" indent="1"/>
      <protection locked="0"/>
    </xf>
    <xf numFmtId="4" fontId="14" fillId="8" borderId="35" xfId="0" applyNumberFormat="1" applyFont="1" applyFill="1" applyBorder="1" applyAlignment="1" applyProtection="1">
      <alignment horizontal="right" indent="1"/>
      <protection locked="0"/>
    </xf>
    <xf numFmtId="4" fontId="14" fillId="8" borderId="37" xfId="0" applyNumberFormat="1" applyFont="1" applyFill="1" applyBorder="1" applyAlignment="1" applyProtection="1">
      <alignment horizontal="right" indent="1"/>
      <protection locked="0"/>
    </xf>
    <xf numFmtId="0" fontId="14" fillId="8" borderId="1" xfId="0" applyFont="1" applyFill="1" applyBorder="1"/>
    <xf numFmtId="2" fontId="12" fillId="9" borderId="44" xfId="0" applyNumberFormat="1" applyFont="1" applyFill="1" applyBorder="1" applyAlignment="1">
      <alignment horizontal="right" indent="1"/>
    </xf>
    <xf numFmtId="2" fontId="14" fillId="9" borderId="44" xfId="0" applyNumberFormat="1" applyFont="1" applyFill="1" applyBorder="1" applyAlignment="1">
      <alignment horizontal="right" indent="1"/>
    </xf>
    <xf numFmtId="2" fontId="14" fillId="9" borderId="2" xfId="0" applyNumberFormat="1" applyFont="1" applyFill="1" applyBorder="1" applyAlignment="1">
      <alignment horizontal="right" indent="1"/>
    </xf>
    <xf numFmtId="2" fontId="14" fillId="9" borderId="38" xfId="0" applyNumberFormat="1" applyFont="1" applyFill="1" applyBorder="1" applyAlignment="1">
      <alignment horizontal="right" inden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AEA397"/>
      <color rgb="FFFF9575"/>
      <color rgb="FFD0C3B7"/>
      <color rgb="FFFFE552"/>
      <color rgb="FFC8AA39"/>
      <color rgb="FF009081"/>
      <color rgb="FF34CB6A"/>
      <color rgb="FF869ECE"/>
      <color rgb="FF7AB1E8"/>
      <color rgb="FF7A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14</xdr:row>
      <xdr:rowOff>9525</xdr:rowOff>
    </xdr:from>
    <xdr:to>
      <xdr:col>2</xdr:col>
      <xdr:colOff>371475</xdr:colOff>
      <xdr:row>20</xdr:row>
      <xdr:rowOff>179025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457325" y="1990725"/>
          <a:ext cx="0" cy="360000"/>
        </a:xfrm>
        <a:prstGeom prst="straightConnector1">
          <a:avLst/>
        </a:prstGeom>
        <a:ln w="38100">
          <a:solidFill>
            <a:schemeClr val="accent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16</xdr:row>
      <xdr:rowOff>19050</xdr:rowOff>
    </xdr:from>
    <xdr:to>
      <xdr:col>3</xdr:col>
      <xdr:colOff>342900</xdr:colOff>
      <xdr:row>20</xdr:row>
      <xdr:rowOff>175050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2190750" y="2190750"/>
          <a:ext cx="0" cy="918000"/>
        </a:xfrm>
        <a:prstGeom prst="straightConnector1">
          <a:avLst/>
        </a:prstGeom>
        <a:ln w="38100">
          <a:solidFill>
            <a:schemeClr val="accent3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conomie.gouv.fr/files/2023-10/Guide%20prix%202023_20230929-VF2610.pdf?v=1698322645" TargetMode="External"/><Relationship Id="rId2" Type="http://schemas.openxmlformats.org/officeDocument/2006/relationships/hyperlink" Target="https://www.economie.gouv.fr/files/2023-10/Guide%20prix%202023_20230929-VF2610.pdf?v=1698322645" TargetMode="External"/><Relationship Id="rId1" Type="http://schemas.openxmlformats.org/officeDocument/2006/relationships/hyperlink" Target="https://www.economie.gouv.fr/files/2023-10/Guide%20prix%202023_20230929-VF2610.pdf?v=1698322645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economie.gouv.fr/files/2023-10/Guide%20prix%202023_20230929-VF2610.pdf?v=169832264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74"/>
  <sheetViews>
    <sheetView zoomScale="85" zoomScaleNormal="85" workbookViewId="0">
      <selection activeCell="C26" sqref="C25:C26"/>
    </sheetView>
  </sheetViews>
  <sheetFormatPr baseColWidth="10" defaultRowHeight="14.6" outlineLevelRow="1" x14ac:dyDescent="0.4"/>
  <cols>
    <col min="1" max="1" width="2.69140625" customWidth="1"/>
    <col min="2" max="2" width="13.53515625" bestFit="1" customWidth="1"/>
    <col min="14" max="14" width="21.3046875" bestFit="1" customWidth="1"/>
  </cols>
  <sheetData>
    <row r="1" spans="2:15" outlineLevel="1" x14ac:dyDescent="0.4">
      <c r="B1" s="8" t="s">
        <v>4</v>
      </c>
      <c r="C1" s="8">
        <v>20</v>
      </c>
      <c r="D1" s="8">
        <v>40</v>
      </c>
      <c r="E1" s="8"/>
      <c r="F1" s="2"/>
    </row>
    <row r="2" spans="2:15" outlineLevel="1" x14ac:dyDescent="0.4">
      <c r="B2" s="8" t="s">
        <v>5</v>
      </c>
      <c r="C2" s="8">
        <v>10</v>
      </c>
      <c r="D2" s="8">
        <v>20</v>
      </c>
      <c r="E2" s="8"/>
      <c r="F2" s="2"/>
    </row>
    <row r="3" spans="2:15" outlineLevel="1" x14ac:dyDescent="0.4">
      <c r="B3" s="8" t="s">
        <v>6</v>
      </c>
      <c r="C3" s="8">
        <v>20</v>
      </c>
      <c r="D3" s="8">
        <v>55</v>
      </c>
      <c r="E3" s="8"/>
      <c r="F3" s="2"/>
    </row>
    <row r="4" spans="2:15" outlineLevel="1" x14ac:dyDescent="0.4">
      <c r="B4" s="8" t="s">
        <v>7</v>
      </c>
      <c r="C4" s="8">
        <v>30</v>
      </c>
      <c r="D4" s="8">
        <v>60</v>
      </c>
      <c r="E4" s="8"/>
    </row>
    <row r="6" spans="2:15" ht="18.45" x14ac:dyDescent="0.5">
      <c r="B6" s="20" t="s">
        <v>1</v>
      </c>
    </row>
    <row r="7" spans="2:15" x14ac:dyDescent="0.4">
      <c r="B7" s="1" t="s">
        <v>2</v>
      </c>
    </row>
    <row r="8" spans="2:15" x14ac:dyDescent="0.4">
      <c r="B8" s="1" t="s">
        <v>3</v>
      </c>
    </row>
    <row r="9" spans="2:15" x14ac:dyDescent="0.4">
      <c r="B9" s="1" t="s">
        <v>34</v>
      </c>
    </row>
    <row r="11" spans="2:15" ht="15" thickBot="1" x14ac:dyDescent="0.45">
      <c r="B11" s="3" t="s">
        <v>8</v>
      </c>
    </row>
    <row r="12" spans="2:15" ht="15" thickBot="1" x14ac:dyDescent="0.45">
      <c r="B12" t="s">
        <v>9</v>
      </c>
      <c r="G12" s="10" t="s">
        <v>6</v>
      </c>
      <c r="N12" s="31" t="s">
        <v>44</v>
      </c>
    </row>
    <row r="13" spans="2:15" ht="15" thickBot="1" x14ac:dyDescent="0.45">
      <c r="B13" t="s">
        <v>10</v>
      </c>
      <c r="G13" s="11">
        <v>44625</v>
      </c>
    </row>
    <row r="14" spans="2:15" x14ac:dyDescent="0.4">
      <c r="B14" t="s">
        <v>33</v>
      </c>
      <c r="N14" s="39" t="s">
        <v>36</v>
      </c>
      <c r="O14" s="42">
        <v>21</v>
      </c>
    </row>
    <row r="15" spans="2:15" x14ac:dyDescent="0.4">
      <c r="N15" s="40" t="s">
        <v>37</v>
      </c>
      <c r="O15" s="43">
        <v>40</v>
      </c>
    </row>
    <row r="16" spans="2:15" x14ac:dyDescent="0.4">
      <c r="D16" s="9" t="s">
        <v>0</v>
      </c>
      <c r="E16" s="9"/>
      <c r="N16" s="40" t="s">
        <v>38</v>
      </c>
      <c r="O16" s="43">
        <v>60</v>
      </c>
    </row>
    <row r="17" spans="2:18" x14ac:dyDescent="0.4">
      <c r="N17" s="40" t="s">
        <v>39</v>
      </c>
      <c r="O17" s="43">
        <v>60</v>
      </c>
    </row>
    <row r="18" spans="2:18" x14ac:dyDescent="0.4">
      <c r="N18" s="40" t="s">
        <v>40</v>
      </c>
      <c r="O18" s="43">
        <v>30</v>
      </c>
    </row>
    <row r="19" spans="2:18" ht="15" thickBot="1" x14ac:dyDescent="0.45">
      <c r="N19" s="41" t="s">
        <v>41</v>
      </c>
      <c r="O19" s="44">
        <v>0</v>
      </c>
    </row>
    <row r="22" spans="2:18" ht="24.45" x14ac:dyDescent="0.4">
      <c r="C22" s="7" t="s">
        <v>31</v>
      </c>
      <c r="D22" s="26" t="s">
        <v>32</v>
      </c>
      <c r="E22" s="25" t="s">
        <v>45</v>
      </c>
      <c r="G22" s="21" t="s">
        <v>35</v>
      </c>
      <c r="H22" s="22"/>
      <c r="I22" s="22"/>
      <c r="J22" s="22"/>
      <c r="K22" s="22"/>
      <c r="L22" s="23"/>
      <c r="O22" s="24" t="s">
        <v>42</v>
      </c>
      <c r="P22" s="26" t="s">
        <v>32</v>
      </c>
      <c r="Q22" s="32" t="s">
        <v>45</v>
      </c>
      <c r="R22" s="25" t="s">
        <v>43</v>
      </c>
    </row>
    <row r="23" spans="2:18" x14ac:dyDescent="0.4">
      <c r="B23" s="4" t="s">
        <v>11</v>
      </c>
      <c r="C23" s="12">
        <v>44240</v>
      </c>
      <c r="D23" s="27">
        <f>IF(C23&lt;&gt;0,VLOOKUP($G$12,$B$1:$D$4,2,FALSE)-(VLOOKUP($G$12,$B$1:$D$4,3,FALSE)*(C23-$G$13)/$G$13),"")</f>
        <v>20.474509803921567</v>
      </c>
      <c r="E23" s="35">
        <f>IF(D23&lt;&gt;"",RANK(D23,$D$23:$D$42),"")</f>
        <v>1</v>
      </c>
      <c r="G23" s="14"/>
      <c r="H23" s="15"/>
      <c r="I23" s="15"/>
      <c r="J23" s="15"/>
      <c r="K23" s="15"/>
      <c r="L23" s="16"/>
      <c r="N23" s="4" t="s">
        <v>11</v>
      </c>
      <c r="O23" s="37">
        <v>29</v>
      </c>
      <c r="P23" s="27">
        <f>IF(O23&lt;&gt;"",(0+(O23-'Formule de calcul des offres'!$O$16)*(('Formule de calcul des offres'!$O$17-0)/('Formule de calcul des offres'!$O$14-'Formule de calcul des offres'!$O$16))),"")</f>
        <v>47.692307692307693</v>
      </c>
      <c r="Q23" s="33">
        <f>IF(P23&lt;&gt;"",RANK(P23,$P$23:$P$42),"")</f>
        <v>2</v>
      </c>
      <c r="R23" s="29" t="str">
        <f>IF(P23="","",IF(OR(P23&lt;$O$19,P23&gt;$O$17),"PROBLEME",""))</f>
        <v/>
      </c>
    </row>
    <row r="24" spans="2:18" x14ac:dyDescent="0.4">
      <c r="B24" s="5" t="s">
        <v>12</v>
      </c>
      <c r="C24" s="12">
        <v>45010</v>
      </c>
      <c r="D24" s="27">
        <f t="shared" ref="D24:D42" si="0">IF(C24&lt;&gt;0,VLOOKUP($G$12,$B$1:$D$4,2,FALSE)-(VLOOKUP($G$12,$B$1:$D$4,3,FALSE)*(C24-$G$13)/$G$13),"")</f>
        <v>19.525490196078433</v>
      </c>
      <c r="E24" s="35">
        <f t="shared" ref="E24:E42" si="1">IF(D24&lt;&gt;"",RANK(D24,$D$23:$D$42),"")</f>
        <v>2</v>
      </c>
      <c r="G24" s="14"/>
      <c r="H24" s="15"/>
      <c r="I24" s="15"/>
      <c r="J24" s="15"/>
      <c r="K24" s="15"/>
      <c r="L24" s="16"/>
      <c r="N24" s="5" t="s">
        <v>12</v>
      </c>
      <c r="O24" s="37">
        <v>55.2</v>
      </c>
      <c r="P24" s="27">
        <f>IF(O24&lt;&gt;"",(0+(O24-'Formule de calcul des offres'!$O$16)*(('Formule de calcul des offres'!$O$17-0)/('Formule de calcul des offres'!$O$14-'Formule de calcul des offres'!$O$16))),"")</f>
        <v>7.3846153846153806</v>
      </c>
      <c r="Q24" s="33">
        <f t="shared" ref="Q24:Q42" si="2">IF(P24&lt;&gt;"",RANK(P24,$P$23:$P$42),"")</f>
        <v>5</v>
      </c>
      <c r="R24" s="29" t="str">
        <f t="shared" ref="R24:R42" si="3">IF(P24="","",IF(OR(P24&lt;$O$19,P24&gt;$O$17),"PROBLEME",""))</f>
        <v/>
      </c>
    </row>
    <row r="25" spans="2:18" x14ac:dyDescent="0.4">
      <c r="B25" s="5" t="s">
        <v>13</v>
      </c>
      <c r="C25" s="12"/>
      <c r="D25" s="27" t="str">
        <f t="shared" si="0"/>
        <v/>
      </c>
      <c r="E25" s="35" t="str">
        <f t="shared" si="1"/>
        <v/>
      </c>
      <c r="G25" s="14"/>
      <c r="H25" s="15"/>
      <c r="I25" s="15"/>
      <c r="J25" s="15"/>
      <c r="K25" s="15"/>
      <c r="L25" s="16"/>
      <c r="N25" s="5" t="s">
        <v>13</v>
      </c>
      <c r="O25" s="37">
        <v>60</v>
      </c>
      <c r="P25" s="27">
        <f>IF(O25&lt;&gt;"",(0+(O25-'Formule de calcul des offres'!$O$16)*(('Formule de calcul des offres'!$O$17-0)/('Formule de calcul des offres'!$O$14-'Formule de calcul des offres'!$O$16))),"")</f>
        <v>0</v>
      </c>
      <c r="Q25" s="33">
        <f t="shared" si="2"/>
        <v>6</v>
      </c>
      <c r="R25" s="29" t="str">
        <f t="shared" si="3"/>
        <v/>
      </c>
    </row>
    <row r="26" spans="2:18" x14ac:dyDescent="0.4">
      <c r="B26" s="5" t="s">
        <v>14</v>
      </c>
      <c r="C26" s="12"/>
      <c r="D26" s="27" t="str">
        <f t="shared" si="0"/>
        <v/>
      </c>
      <c r="E26" s="35" t="str">
        <f t="shared" si="1"/>
        <v/>
      </c>
      <c r="G26" s="14"/>
      <c r="H26" s="15"/>
      <c r="I26" s="15"/>
      <c r="J26" s="15"/>
      <c r="K26" s="15"/>
      <c r="L26" s="16"/>
      <c r="N26" s="5" t="s">
        <v>14</v>
      </c>
      <c r="O26" s="37">
        <v>21</v>
      </c>
      <c r="P26" s="27">
        <f>IF(O26&lt;&gt;"",(0+(O26-'Formule de calcul des offres'!$O$16)*(('Formule de calcul des offres'!$O$17-0)/('Formule de calcul des offres'!$O$14-'Formule de calcul des offres'!$O$16))),"")</f>
        <v>60</v>
      </c>
      <c r="Q26" s="33">
        <f t="shared" si="2"/>
        <v>1</v>
      </c>
      <c r="R26" s="29" t="str">
        <f t="shared" si="3"/>
        <v/>
      </c>
    </row>
    <row r="27" spans="2:18" x14ac:dyDescent="0.4">
      <c r="B27" s="5" t="s">
        <v>15</v>
      </c>
      <c r="C27" s="12"/>
      <c r="D27" s="27" t="str">
        <f t="shared" si="0"/>
        <v/>
      </c>
      <c r="E27" s="35" t="str">
        <f t="shared" si="1"/>
        <v/>
      </c>
      <c r="G27" s="14"/>
      <c r="H27" s="15"/>
      <c r="I27" s="15"/>
      <c r="J27" s="15"/>
      <c r="K27" s="15"/>
      <c r="L27" s="16"/>
      <c r="N27" s="5" t="s">
        <v>15</v>
      </c>
      <c r="O27" s="37">
        <v>54</v>
      </c>
      <c r="P27" s="27">
        <f>IF(O27&lt;&gt;"",(0+(O27-'Formule de calcul des offres'!$O$16)*(('Formule de calcul des offres'!$O$17-0)/('Formule de calcul des offres'!$O$14-'Formule de calcul des offres'!$O$16))),"")</f>
        <v>9.2307692307692317</v>
      </c>
      <c r="Q27" s="33">
        <f t="shared" si="2"/>
        <v>4</v>
      </c>
      <c r="R27" s="29" t="str">
        <f t="shared" si="3"/>
        <v/>
      </c>
    </row>
    <row r="28" spans="2:18" x14ac:dyDescent="0.4">
      <c r="B28" s="5" t="s">
        <v>16</v>
      </c>
      <c r="C28" s="12"/>
      <c r="D28" s="27" t="str">
        <f t="shared" si="0"/>
        <v/>
      </c>
      <c r="E28" s="35" t="str">
        <f t="shared" si="1"/>
        <v/>
      </c>
      <c r="G28" s="14"/>
      <c r="H28" s="15"/>
      <c r="I28" s="15"/>
      <c r="J28" s="15"/>
      <c r="K28" s="15"/>
      <c r="L28" s="16"/>
      <c r="N28" s="5" t="s">
        <v>16</v>
      </c>
      <c r="O28" s="37">
        <v>42</v>
      </c>
      <c r="P28" s="27">
        <f>IF(O28&lt;&gt;"",(0+(O28-'Formule de calcul des offres'!$O$16)*(('Formule de calcul des offres'!$O$17-0)/('Formule de calcul des offres'!$O$14-'Formule de calcul des offres'!$O$16))),"")</f>
        <v>27.692307692307693</v>
      </c>
      <c r="Q28" s="33">
        <f t="shared" si="2"/>
        <v>3</v>
      </c>
      <c r="R28" s="29" t="str">
        <f t="shared" si="3"/>
        <v/>
      </c>
    </row>
    <row r="29" spans="2:18" x14ac:dyDescent="0.4">
      <c r="B29" s="5" t="s">
        <v>17</v>
      </c>
      <c r="C29" s="12"/>
      <c r="D29" s="27" t="str">
        <f t="shared" si="0"/>
        <v/>
      </c>
      <c r="E29" s="35" t="str">
        <f t="shared" si="1"/>
        <v/>
      </c>
      <c r="G29" s="14"/>
      <c r="H29" s="15"/>
      <c r="I29" s="15"/>
      <c r="J29" s="15"/>
      <c r="K29" s="15"/>
      <c r="L29" s="16"/>
      <c r="N29" s="5" t="s">
        <v>17</v>
      </c>
      <c r="O29" s="37"/>
      <c r="P29" s="27" t="str">
        <f>IF(O29&lt;&gt;"",(0+(O29-'Formule de calcul des offres'!$O$16)*(('Formule de calcul des offres'!$O$17-0)/('Formule de calcul des offres'!$O$14-'Formule de calcul des offres'!$O$16))),"")</f>
        <v/>
      </c>
      <c r="Q29" s="33" t="str">
        <f t="shared" si="2"/>
        <v/>
      </c>
      <c r="R29" s="29" t="str">
        <f t="shared" si="3"/>
        <v/>
      </c>
    </row>
    <row r="30" spans="2:18" x14ac:dyDescent="0.4">
      <c r="B30" s="5" t="s">
        <v>18</v>
      </c>
      <c r="C30" s="12"/>
      <c r="D30" s="27" t="str">
        <f t="shared" si="0"/>
        <v/>
      </c>
      <c r="E30" s="35" t="str">
        <f t="shared" si="1"/>
        <v/>
      </c>
      <c r="G30" s="14"/>
      <c r="H30" s="15"/>
      <c r="I30" s="15"/>
      <c r="J30" s="15"/>
      <c r="K30" s="15"/>
      <c r="L30" s="16"/>
      <c r="N30" s="5" t="s">
        <v>18</v>
      </c>
      <c r="O30" s="37"/>
      <c r="P30" s="27" t="str">
        <f>IF(O30&lt;&gt;"",(0+(O30-'Formule de calcul des offres'!$O$16)*(('Formule de calcul des offres'!$O$17-0)/('Formule de calcul des offres'!$O$14-'Formule de calcul des offres'!$O$16))),"")</f>
        <v/>
      </c>
      <c r="Q30" s="33" t="str">
        <f t="shared" si="2"/>
        <v/>
      </c>
      <c r="R30" s="29" t="str">
        <f t="shared" si="3"/>
        <v/>
      </c>
    </row>
    <row r="31" spans="2:18" x14ac:dyDescent="0.4">
      <c r="B31" s="5" t="s">
        <v>19</v>
      </c>
      <c r="C31" s="12"/>
      <c r="D31" s="27" t="str">
        <f t="shared" si="0"/>
        <v/>
      </c>
      <c r="E31" s="35" t="str">
        <f t="shared" si="1"/>
        <v/>
      </c>
      <c r="G31" s="14"/>
      <c r="H31" s="15"/>
      <c r="I31" s="15"/>
      <c r="J31" s="15"/>
      <c r="K31" s="15"/>
      <c r="L31" s="16"/>
      <c r="N31" s="5" t="s">
        <v>19</v>
      </c>
      <c r="O31" s="37"/>
      <c r="P31" s="27" t="str">
        <f>IF(O31&lt;&gt;"",(0+(O31-'Formule de calcul des offres'!$O$16)*(('Formule de calcul des offres'!$O$17-0)/('Formule de calcul des offres'!$O$14-'Formule de calcul des offres'!$O$16))),"")</f>
        <v/>
      </c>
      <c r="Q31" s="33" t="str">
        <f t="shared" si="2"/>
        <v/>
      </c>
      <c r="R31" s="29" t="str">
        <f t="shared" si="3"/>
        <v/>
      </c>
    </row>
    <row r="32" spans="2:18" x14ac:dyDescent="0.4">
      <c r="B32" s="5" t="s">
        <v>20</v>
      </c>
      <c r="C32" s="12"/>
      <c r="D32" s="27" t="str">
        <f t="shared" si="0"/>
        <v/>
      </c>
      <c r="E32" s="35" t="str">
        <f t="shared" si="1"/>
        <v/>
      </c>
      <c r="G32" s="14"/>
      <c r="H32" s="15"/>
      <c r="I32" s="15"/>
      <c r="J32" s="15"/>
      <c r="K32" s="15"/>
      <c r="L32" s="16"/>
      <c r="N32" s="5" t="s">
        <v>20</v>
      </c>
      <c r="O32" s="37"/>
      <c r="P32" s="27" t="str">
        <f>IF(O32&lt;&gt;"",(0+(O32-'Formule de calcul des offres'!$O$16)*(('Formule de calcul des offres'!$O$17-0)/('Formule de calcul des offres'!$O$14-'Formule de calcul des offres'!$O$16))),"")</f>
        <v/>
      </c>
      <c r="Q32" s="33" t="str">
        <f t="shared" si="2"/>
        <v/>
      </c>
      <c r="R32" s="29" t="str">
        <f t="shared" si="3"/>
        <v/>
      </c>
    </row>
    <row r="33" spans="2:18" x14ac:dyDescent="0.4">
      <c r="B33" s="5" t="s">
        <v>21</v>
      </c>
      <c r="C33" s="12"/>
      <c r="D33" s="27" t="str">
        <f t="shared" si="0"/>
        <v/>
      </c>
      <c r="E33" s="35" t="str">
        <f t="shared" si="1"/>
        <v/>
      </c>
      <c r="G33" s="14"/>
      <c r="H33" s="15"/>
      <c r="I33" s="15"/>
      <c r="J33" s="15"/>
      <c r="K33" s="15"/>
      <c r="L33" s="16"/>
      <c r="N33" s="5" t="s">
        <v>21</v>
      </c>
      <c r="O33" s="37"/>
      <c r="P33" s="27" t="str">
        <f>IF(O33&lt;&gt;"",(0+(O33-'Formule de calcul des offres'!$O$16)*(('Formule de calcul des offres'!$O$17-0)/('Formule de calcul des offres'!$O$14-'Formule de calcul des offres'!$O$16))),"")</f>
        <v/>
      </c>
      <c r="Q33" s="33" t="str">
        <f t="shared" si="2"/>
        <v/>
      </c>
      <c r="R33" s="29" t="str">
        <f t="shared" si="3"/>
        <v/>
      </c>
    </row>
    <row r="34" spans="2:18" x14ac:dyDescent="0.4">
      <c r="B34" s="5" t="s">
        <v>22</v>
      </c>
      <c r="C34" s="12"/>
      <c r="D34" s="27" t="str">
        <f t="shared" si="0"/>
        <v/>
      </c>
      <c r="E34" s="35" t="str">
        <f t="shared" si="1"/>
        <v/>
      </c>
      <c r="G34" s="14"/>
      <c r="H34" s="15"/>
      <c r="I34" s="15"/>
      <c r="J34" s="15"/>
      <c r="K34" s="15"/>
      <c r="L34" s="16"/>
      <c r="N34" s="5" t="s">
        <v>22</v>
      </c>
      <c r="O34" s="37"/>
      <c r="P34" s="27" t="str">
        <f>IF(O34&lt;&gt;"",(0+(O34-'Formule de calcul des offres'!$O$16)*(('Formule de calcul des offres'!$O$17-0)/('Formule de calcul des offres'!$O$14-'Formule de calcul des offres'!$O$16))),"")</f>
        <v/>
      </c>
      <c r="Q34" s="33" t="str">
        <f t="shared" si="2"/>
        <v/>
      </c>
      <c r="R34" s="29" t="str">
        <f t="shared" si="3"/>
        <v/>
      </c>
    </row>
    <row r="35" spans="2:18" x14ac:dyDescent="0.4">
      <c r="B35" s="5" t="s">
        <v>23</v>
      </c>
      <c r="C35" s="12"/>
      <c r="D35" s="27" t="str">
        <f t="shared" si="0"/>
        <v/>
      </c>
      <c r="E35" s="35" t="str">
        <f t="shared" si="1"/>
        <v/>
      </c>
      <c r="G35" s="14"/>
      <c r="H35" s="15"/>
      <c r="I35" s="15"/>
      <c r="J35" s="15"/>
      <c r="K35" s="15"/>
      <c r="L35" s="16"/>
      <c r="N35" s="5" t="s">
        <v>23</v>
      </c>
      <c r="O35" s="37"/>
      <c r="P35" s="27" t="str">
        <f>IF(O35&lt;&gt;"",(0+(O35-'Formule de calcul des offres'!$O$16)*(('Formule de calcul des offres'!$O$17-0)/('Formule de calcul des offres'!$O$14-'Formule de calcul des offres'!$O$16))),"")</f>
        <v/>
      </c>
      <c r="Q35" s="33" t="str">
        <f t="shared" si="2"/>
        <v/>
      </c>
      <c r="R35" s="29" t="str">
        <f t="shared" si="3"/>
        <v/>
      </c>
    </row>
    <row r="36" spans="2:18" x14ac:dyDescent="0.4">
      <c r="B36" s="5" t="s">
        <v>24</v>
      </c>
      <c r="C36" s="12"/>
      <c r="D36" s="27" t="str">
        <f t="shared" si="0"/>
        <v/>
      </c>
      <c r="E36" s="35" t="str">
        <f t="shared" si="1"/>
        <v/>
      </c>
      <c r="G36" s="14"/>
      <c r="H36" s="15"/>
      <c r="I36" s="15"/>
      <c r="J36" s="15"/>
      <c r="K36" s="15"/>
      <c r="L36" s="16"/>
      <c r="N36" s="5" t="s">
        <v>24</v>
      </c>
      <c r="O36" s="37"/>
      <c r="P36" s="27" t="str">
        <f>IF(O36&lt;&gt;"",(0+(O36-'Formule de calcul des offres'!$O$16)*(('Formule de calcul des offres'!$O$17-0)/('Formule de calcul des offres'!$O$14-'Formule de calcul des offres'!$O$16))),"")</f>
        <v/>
      </c>
      <c r="Q36" s="33" t="str">
        <f t="shared" si="2"/>
        <v/>
      </c>
      <c r="R36" s="29" t="str">
        <f t="shared" si="3"/>
        <v/>
      </c>
    </row>
    <row r="37" spans="2:18" x14ac:dyDescent="0.4">
      <c r="B37" s="5" t="s">
        <v>25</v>
      </c>
      <c r="C37" s="12"/>
      <c r="D37" s="27" t="str">
        <f t="shared" si="0"/>
        <v/>
      </c>
      <c r="E37" s="35" t="str">
        <f t="shared" si="1"/>
        <v/>
      </c>
      <c r="G37" s="14"/>
      <c r="H37" s="15"/>
      <c r="I37" s="15"/>
      <c r="J37" s="15"/>
      <c r="K37" s="15"/>
      <c r="L37" s="16"/>
      <c r="N37" s="5" t="s">
        <v>25</v>
      </c>
      <c r="O37" s="37"/>
      <c r="P37" s="27" t="str">
        <f>IF(O37&lt;&gt;"",(0+(O37-'Formule de calcul des offres'!$O$16)*(('Formule de calcul des offres'!$O$17-0)/('Formule de calcul des offres'!$O$14-'Formule de calcul des offres'!$O$16))),"")</f>
        <v/>
      </c>
      <c r="Q37" s="33" t="str">
        <f t="shared" si="2"/>
        <v/>
      </c>
      <c r="R37" s="29" t="str">
        <f t="shared" si="3"/>
        <v/>
      </c>
    </row>
    <row r="38" spans="2:18" x14ac:dyDescent="0.4">
      <c r="B38" s="5" t="s">
        <v>26</v>
      </c>
      <c r="C38" s="12"/>
      <c r="D38" s="27" t="str">
        <f t="shared" si="0"/>
        <v/>
      </c>
      <c r="E38" s="35" t="str">
        <f t="shared" si="1"/>
        <v/>
      </c>
      <c r="G38" s="14"/>
      <c r="H38" s="15"/>
      <c r="I38" s="15"/>
      <c r="J38" s="15"/>
      <c r="K38" s="15"/>
      <c r="L38" s="16"/>
      <c r="N38" s="5" t="s">
        <v>26</v>
      </c>
      <c r="O38" s="37"/>
      <c r="P38" s="27" t="str">
        <f>IF(O38&lt;&gt;"",(0+(O38-'Formule de calcul des offres'!$O$16)*(('Formule de calcul des offres'!$O$17-0)/('Formule de calcul des offres'!$O$14-'Formule de calcul des offres'!$O$16))),"")</f>
        <v/>
      </c>
      <c r="Q38" s="33" t="str">
        <f t="shared" si="2"/>
        <v/>
      </c>
      <c r="R38" s="29" t="str">
        <f t="shared" si="3"/>
        <v/>
      </c>
    </row>
    <row r="39" spans="2:18" x14ac:dyDescent="0.4">
      <c r="B39" s="5" t="s">
        <v>27</v>
      </c>
      <c r="C39" s="12"/>
      <c r="D39" s="27" t="str">
        <f t="shared" si="0"/>
        <v/>
      </c>
      <c r="E39" s="35" t="str">
        <f t="shared" si="1"/>
        <v/>
      </c>
      <c r="G39" s="14"/>
      <c r="H39" s="15"/>
      <c r="I39" s="15"/>
      <c r="J39" s="15"/>
      <c r="K39" s="15"/>
      <c r="L39" s="16"/>
      <c r="N39" s="5" t="s">
        <v>27</v>
      </c>
      <c r="O39" s="37"/>
      <c r="P39" s="27" t="str">
        <f>IF(O39&lt;&gt;"",(0+(O39-'Formule de calcul des offres'!$O$16)*(('Formule de calcul des offres'!$O$17-0)/('Formule de calcul des offres'!$O$14-'Formule de calcul des offres'!$O$16))),"")</f>
        <v/>
      </c>
      <c r="Q39" s="33" t="str">
        <f t="shared" si="2"/>
        <v/>
      </c>
      <c r="R39" s="29" t="str">
        <f t="shared" si="3"/>
        <v/>
      </c>
    </row>
    <row r="40" spans="2:18" x14ac:dyDescent="0.4">
      <c r="B40" s="5" t="s">
        <v>28</v>
      </c>
      <c r="C40" s="12"/>
      <c r="D40" s="27" t="str">
        <f t="shared" si="0"/>
        <v/>
      </c>
      <c r="E40" s="35" t="str">
        <f t="shared" si="1"/>
        <v/>
      </c>
      <c r="G40" s="14"/>
      <c r="H40" s="15"/>
      <c r="I40" s="15"/>
      <c r="J40" s="15"/>
      <c r="K40" s="15"/>
      <c r="L40" s="16"/>
      <c r="N40" s="5" t="s">
        <v>28</v>
      </c>
      <c r="O40" s="37"/>
      <c r="P40" s="27" t="str">
        <f>IF(O40&lt;&gt;"",(0+(O40-'Formule de calcul des offres'!$O$16)*(('Formule de calcul des offres'!$O$17-0)/('Formule de calcul des offres'!$O$14-'Formule de calcul des offres'!$O$16))),"")</f>
        <v/>
      </c>
      <c r="Q40" s="33" t="str">
        <f t="shared" si="2"/>
        <v/>
      </c>
      <c r="R40" s="29" t="str">
        <f t="shared" si="3"/>
        <v/>
      </c>
    </row>
    <row r="41" spans="2:18" x14ac:dyDescent="0.4">
      <c r="B41" s="5" t="s">
        <v>29</v>
      </c>
      <c r="C41" s="12"/>
      <c r="D41" s="27" t="str">
        <f t="shared" si="0"/>
        <v/>
      </c>
      <c r="E41" s="35" t="str">
        <f t="shared" si="1"/>
        <v/>
      </c>
      <c r="G41" s="14"/>
      <c r="H41" s="15"/>
      <c r="I41" s="15"/>
      <c r="J41" s="15"/>
      <c r="K41" s="15"/>
      <c r="L41" s="16"/>
      <c r="N41" s="5" t="s">
        <v>29</v>
      </c>
      <c r="O41" s="37"/>
      <c r="P41" s="27" t="str">
        <f>IF(O41&lt;&gt;"",(0+(O41-'Formule de calcul des offres'!$O$16)*(('Formule de calcul des offres'!$O$17-0)/('Formule de calcul des offres'!$O$14-'Formule de calcul des offres'!$O$16))),"")</f>
        <v/>
      </c>
      <c r="Q41" s="33" t="str">
        <f t="shared" si="2"/>
        <v/>
      </c>
      <c r="R41" s="29" t="str">
        <f t="shared" si="3"/>
        <v/>
      </c>
    </row>
    <row r="42" spans="2:18" x14ac:dyDescent="0.4">
      <c r="B42" s="6" t="s">
        <v>30</v>
      </c>
      <c r="C42" s="13"/>
      <c r="D42" s="28" t="str">
        <f t="shared" si="0"/>
        <v/>
      </c>
      <c r="E42" s="36" t="str">
        <f t="shared" si="1"/>
        <v/>
      </c>
      <c r="G42" s="17"/>
      <c r="H42" s="18"/>
      <c r="I42" s="18"/>
      <c r="J42" s="18"/>
      <c r="K42" s="18"/>
      <c r="L42" s="19"/>
      <c r="N42" s="6" t="s">
        <v>30</v>
      </c>
      <c r="O42" s="38"/>
      <c r="P42" s="28" t="str">
        <f>IF(O42&lt;&gt;"",(0+(O42-'Formule de calcul des offres'!$O$16)*(('Formule de calcul des offres'!$O$17-0)/('Formule de calcul des offres'!$O$14-'Formule de calcul des offres'!$O$16))),"")</f>
        <v/>
      </c>
      <c r="Q42" s="34" t="str">
        <f t="shared" si="2"/>
        <v/>
      </c>
      <c r="R42" s="30" t="str">
        <f t="shared" si="3"/>
        <v/>
      </c>
    </row>
    <row r="45" spans="2:18" ht="15" thickBot="1" x14ac:dyDescent="0.45"/>
    <row r="46" spans="2:18" ht="15" thickBot="1" x14ac:dyDescent="0.45">
      <c r="B46" s="52" t="s">
        <v>47</v>
      </c>
      <c r="C46" s="53"/>
      <c r="D46" s="10" t="s">
        <v>48</v>
      </c>
      <c r="F46" s="55" t="s">
        <v>53</v>
      </c>
    </row>
    <row r="47" spans="2:18" x14ac:dyDescent="0.4">
      <c r="B47" s="45" t="s">
        <v>46</v>
      </c>
      <c r="C47" s="46"/>
      <c r="D47" s="54">
        <f>AVERAGE(C55:C74)</f>
        <v>31430</v>
      </c>
    </row>
    <row r="49" spans="2:5" outlineLevel="1" x14ac:dyDescent="0.4">
      <c r="D49" s="47" t="s">
        <v>50</v>
      </c>
      <c r="E49" s="47" t="s">
        <v>51</v>
      </c>
    </row>
    <row r="50" spans="2:5" outlineLevel="1" x14ac:dyDescent="0.4">
      <c r="C50" s="51" t="s">
        <v>49</v>
      </c>
      <c r="D50" s="48">
        <v>25</v>
      </c>
      <c r="E50" s="48">
        <v>50</v>
      </c>
    </row>
    <row r="51" spans="2:5" outlineLevel="1" x14ac:dyDescent="0.4">
      <c r="C51" s="51" t="s">
        <v>48</v>
      </c>
      <c r="D51" s="48">
        <v>40</v>
      </c>
      <c r="E51" s="48">
        <v>80</v>
      </c>
    </row>
    <row r="54" spans="2:5" ht="24.45" x14ac:dyDescent="0.4">
      <c r="C54" s="7" t="s">
        <v>31</v>
      </c>
      <c r="D54" s="26" t="s">
        <v>32</v>
      </c>
      <c r="E54" s="25" t="s">
        <v>45</v>
      </c>
    </row>
    <row r="55" spans="2:5" x14ac:dyDescent="0.4">
      <c r="B55" s="4" t="s">
        <v>11</v>
      </c>
      <c r="C55" s="12">
        <v>30000</v>
      </c>
      <c r="D55" s="49">
        <f>IF(C55&lt;&gt;0,IF(C55&lt;=0.5*$D$47,"Anorm.Bas.",IF(C55&gt;=1.5*$D$47,"Inacept.",VLOOKUP($D$46,$C$50:$E$51,2)+(VLOOKUP($D$46,$C$50:$E$51,3)*(($D$47-C55)/$D$47)))),"")</f>
        <v>43.639834552974868</v>
      </c>
      <c r="E55" s="35">
        <f>IF(D55&lt;&gt;"",RANK(D55,$D$55:$D$74),"")</f>
        <v>2</v>
      </c>
    </row>
    <row r="56" spans="2:5" x14ac:dyDescent="0.4">
      <c r="B56" s="5" t="s">
        <v>12</v>
      </c>
      <c r="C56" s="12">
        <v>40000</v>
      </c>
      <c r="D56" s="49">
        <f t="shared" ref="D56:D74" si="4">IF(C56&lt;&gt;0,IF(C56&lt;=0.5*$D$47,"Anorm.Bas.",IF(C56&gt;=1.5*$D$47,"Inacept.",VLOOKUP($D$46,$C$50:$E$51,2)+(VLOOKUP($D$46,$C$50:$E$51,3)*(($D$47-C56)/$D$47)))),"")</f>
        <v>18.186446070633153</v>
      </c>
      <c r="E56" s="35">
        <f t="shared" ref="E56:E74" si="5">IF(D56&lt;&gt;"",RANK(D56,$D$55:$D$74),"")</f>
        <v>3</v>
      </c>
    </row>
    <row r="57" spans="2:5" x14ac:dyDescent="0.4">
      <c r="B57" s="5" t="s">
        <v>13</v>
      </c>
      <c r="C57" s="12">
        <v>25000</v>
      </c>
      <c r="D57" s="49">
        <f t="shared" si="4"/>
        <v>56.366528794145722</v>
      </c>
      <c r="E57" s="35">
        <f t="shared" si="5"/>
        <v>1</v>
      </c>
    </row>
    <row r="58" spans="2:5" x14ac:dyDescent="0.4">
      <c r="B58" s="5" t="s">
        <v>14</v>
      </c>
      <c r="C58" s="12">
        <v>52150</v>
      </c>
      <c r="D58" s="49" t="str">
        <f t="shared" si="4"/>
        <v>Inacept.</v>
      </c>
      <c r="E58" s="35" t="e">
        <f t="shared" si="5"/>
        <v>#VALUE!</v>
      </c>
    </row>
    <row r="59" spans="2:5" x14ac:dyDescent="0.4">
      <c r="B59" s="5" t="s">
        <v>15</v>
      </c>
      <c r="C59" s="12">
        <v>10000</v>
      </c>
      <c r="D59" s="49" t="str">
        <f t="shared" si="4"/>
        <v>Anorm.Bas.</v>
      </c>
      <c r="E59" s="35" t="e">
        <f t="shared" si="5"/>
        <v>#VALUE!</v>
      </c>
    </row>
    <row r="60" spans="2:5" x14ac:dyDescent="0.4">
      <c r="B60" s="5" t="s">
        <v>16</v>
      </c>
      <c r="C60" s="12"/>
      <c r="D60" s="49" t="str">
        <f t="shared" si="4"/>
        <v/>
      </c>
      <c r="E60" s="35" t="str">
        <f t="shared" si="5"/>
        <v/>
      </c>
    </row>
    <row r="61" spans="2:5" x14ac:dyDescent="0.4">
      <c r="B61" s="5" t="s">
        <v>17</v>
      </c>
      <c r="C61" s="12"/>
      <c r="D61" s="49" t="str">
        <f t="shared" si="4"/>
        <v/>
      </c>
      <c r="E61" s="35" t="str">
        <f t="shared" si="5"/>
        <v/>
      </c>
    </row>
    <row r="62" spans="2:5" x14ac:dyDescent="0.4">
      <c r="B62" s="5" t="s">
        <v>18</v>
      </c>
      <c r="C62" s="12"/>
      <c r="D62" s="49" t="str">
        <f t="shared" si="4"/>
        <v/>
      </c>
      <c r="E62" s="35" t="str">
        <f t="shared" si="5"/>
        <v/>
      </c>
    </row>
    <row r="63" spans="2:5" x14ac:dyDescent="0.4">
      <c r="B63" s="5" t="s">
        <v>19</v>
      </c>
      <c r="C63" s="12"/>
      <c r="D63" s="49" t="str">
        <f t="shared" si="4"/>
        <v/>
      </c>
      <c r="E63" s="35" t="str">
        <f t="shared" si="5"/>
        <v/>
      </c>
    </row>
    <row r="64" spans="2:5" x14ac:dyDescent="0.4">
      <c r="B64" s="5" t="s">
        <v>20</v>
      </c>
      <c r="C64" s="12"/>
      <c r="D64" s="49" t="str">
        <f t="shared" si="4"/>
        <v/>
      </c>
      <c r="E64" s="35" t="str">
        <f t="shared" si="5"/>
        <v/>
      </c>
    </row>
    <row r="65" spans="2:5" x14ac:dyDescent="0.4">
      <c r="B65" s="5" t="s">
        <v>21</v>
      </c>
      <c r="C65" s="12"/>
      <c r="D65" s="49" t="str">
        <f t="shared" si="4"/>
        <v/>
      </c>
      <c r="E65" s="35" t="str">
        <f t="shared" si="5"/>
        <v/>
      </c>
    </row>
    <row r="66" spans="2:5" x14ac:dyDescent="0.4">
      <c r="B66" s="5" t="s">
        <v>22</v>
      </c>
      <c r="C66" s="12"/>
      <c r="D66" s="49" t="str">
        <f t="shared" si="4"/>
        <v/>
      </c>
      <c r="E66" s="35" t="str">
        <f t="shared" si="5"/>
        <v/>
      </c>
    </row>
    <row r="67" spans="2:5" x14ac:dyDescent="0.4">
      <c r="B67" s="5" t="s">
        <v>23</v>
      </c>
      <c r="C67" s="12"/>
      <c r="D67" s="49" t="str">
        <f t="shared" si="4"/>
        <v/>
      </c>
      <c r="E67" s="35" t="str">
        <f t="shared" si="5"/>
        <v/>
      </c>
    </row>
    <row r="68" spans="2:5" x14ac:dyDescent="0.4">
      <c r="B68" s="5" t="s">
        <v>24</v>
      </c>
      <c r="C68" s="12"/>
      <c r="D68" s="49" t="str">
        <f t="shared" si="4"/>
        <v/>
      </c>
      <c r="E68" s="35" t="str">
        <f t="shared" si="5"/>
        <v/>
      </c>
    </row>
    <row r="69" spans="2:5" x14ac:dyDescent="0.4">
      <c r="B69" s="5" t="s">
        <v>25</v>
      </c>
      <c r="C69" s="12"/>
      <c r="D69" s="49" t="str">
        <f t="shared" si="4"/>
        <v/>
      </c>
      <c r="E69" s="35" t="str">
        <f t="shared" si="5"/>
        <v/>
      </c>
    </row>
    <row r="70" spans="2:5" x14ac:dyDescent="0.4">
      <c r="B70" s="5" t="s">
        <v>26</v>
      </c>
      <c r="C70" s="12"/>
      <c r="D70" s="49" t="str">
        <f t="shared" si="4"/>
        <v/>
      </c>
      <c r="E70" s="35" t="str">
        <f t="shared" si="5"/>
        <v/>
      </c>
    </row>
    <row r="71" spans="2:5" x14ac:dyDescent="0.4">
      <c r="B71" s="5" t="s">
        <v>27</v>
      </c>
      <c r="C71" s="12"/>
      <c r="D71" s="49" t="str">
        <f t="shared" si="4"/>
        <v/>
      </c>
      <c r="E71" s="35" t="str">
        <f t="shared" si="5"/>
        <v/>
      </c>
    </row>
    <row r="72" spans="2:5" x14ac:dyDescent="0.4">
      <c r="B72" s="5" t="s">
        <v>28</v>
      </c>
      <c r="C72" s="12"/>
      <c r="D72" s="49" t="str">
        <f t="shared" si="4"/>
        <v/>
      </c>
      <c r="E72" s="35" t="str">
        <f t="shared" si="5"/>
        <v/>
      </c>
    </row>
    <row r="73" spans="2:5" x14ac:dyDescent="0.4">
      <c r="B73" s="5" t="s">
        <v>29</v>
      </c>
      <c r="C73" s="12"/>
      <c r="D73" s="49" t="str">
        <f t="shared" si="4"/>
        <v/>
      </c>
      <c r="E73" s="35" t="str">
        <f t="shared" si="5"/>
        <v/>
      </c>
    </row>
    <row r="74" spans="2:5" x14ac:dyDescent="0.4">
      <c r="B74" s="6" t="s">
        <v>30</v>
      </c>
      <c r="C74" s="13"/>
      <c r="D74" s="50" t="str">
        <f t="shared" si="4"/>
        <v/>
      </c>
      <c r="E74" s="36" t="str">
        <f t="shared" si="5"/>
        <v/>
      </c>
    </row>
  </sheetData>
  <sheetProtection formatCells="0" autoFilter="0"/>
  <dataValidations count="2">
    <dataValidation type="list" allowBlank="1" showInputMessage="1" showErrorMessage="1" sqref="G12" xr:uid="{00000000-0002-0000-0000-000000000000}">
      <formula1>$B$1:$B$4</formula1>
    </dataValidation>
    <dataValidation type="list" allowBlank="1" showInputMessage="1" showErrorMessage="1" sqref="D46" xr:uid="{00000000-0002-0000-0000-000001000000}">
      <formula1>$C$50:$C$51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0BD5-80F8-4D71-A583-8521E267E2ED}">
  <sheetPr>
    <tabColor rgb="FFAEA397"/>
  </sheetPr>
  <dimension ref="B1:D13"/>
  <sheetViews>
    <sheetView tabSelected="1" workbookViewId="0"/>
  </sheetViews>
  <sheetFormatPr baseColWidth="10" defaultColWidth="11.3828125" defaultRowHeight="17.149999999999999" x14ac:dyDescent="0.55000000000000004"/>
  <cols>
    <col min="1" max="1" width="11.3828125" style="57"/>
    <col min="2" max="2" width="14.3828125" style="57" bestFit="1" customWidth="1"/>
    <col min="3" max="3" width="114.3828125" style="57" bestFit="1" customWidth="1"/>
    <col min="4" max="16384" width="11.3828125" style="57"/>
  </cols>
  <sheetData>
    <row r="1" spans="2:4" ht="17.600000000000001" thickBot="1" x14ac:dyDescent="0.6"/>
    <row r="2" spans="2:4" ht="17.600000000000001" thickBot="1" x14ac:dyDescent="0.6">
      <c r="B2" s="95" t="s">
        <v>63</v>
      </c>
      <c r="C2" s="95" t="s">
        <v>52</v>
      </c>
      <c r="D2" s="95" t="s">
        <v>64</v>
      </c>
    </row>
    <row r="3" spans="2:4" x14ac:dyDescent="0.55000000000000004">
      <c r="B3" s="63" t="s">
        <v>65</v>
      </c>
      <c r="C3" s="59" t="s">
        <v>60</v>
      </c>
      <c r="D3" s="61" t="s">
        <v>69</v>
      </c>
    </row>
    <row r="4" spans="2:4" x14ac:dyDescent="0.55000000000000004">
      <c r="B4" s="63" t="s">
        <v>66</v>
      </c>
      <c r="C4" s="59" t="s">
        <v>59</v>
      </c>
      <c r="D4" s="61" t="s">
        <v>69</v>
      </c>
    </row>
    <row r="5" spans="2:4" x14ac:dyDescent="0.55000000000000004">
      <c r="B5" s="63" t="s">
        <v>67</v>
      </c>
      <c r="C5" s="59" t="s">
        <v>71</v>
      </c>
      <c r="D5" s="61" t="s">
        <v>69</v>
      </c>
    </row>
    <row r="6" spans="2:4" ht="17.600000000000001" thickBot="1" x14ac:dyDescent="0.6">
      <c r="B6" s="64" t="s">
        <v>68</v>
      </c>
      <c r="C6" s="60" t="s">
        <v>70</v>
      </c>
      <c r="D6" s="62" t="s">
        <v>69</v>
      </c>
    </row>
    <row r="13" spans="2:4" x14ac:dyDescent="0.55000000000000004">
      <c r="C13" s="78"/>
    </row>
  </sheetData>
  <sheetProtection sheet="1" objects="1" scenarios="1"/>
  <hyperlinks>
    <hyperlink ref="D3" r:id="rId1" location="page=103" xr:uid="{96339DBE-4C0F-4EC5-864F-178561EBAFFE}"/>
    <hyperlink ref="D4" r:id="rId2" location="page=104" xr:uid="{04D325DF-E9A6-4FF9-8DA8-ABBFFB1B7971}"/>
    <hyperlink ref="D5" r:id="rId3" location="page=105" xr:uid="{0C2D10CE-7F35-4618-81AB-E46CD51877BF}"/>
    <hyperlink ref="D6" r:id="rId4" location="page=105" xr:uid="{3C969CA3-0CC6-4441-BBCD-028573CD5D7A}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575"/>
  </sheetPr>
  <dimension ref="A1:D28"/>
  <sheetViews>
    <sheetView workbookViewId="0">
      <selection activeCell="G22" sqref="G22"/>
    </sheetView>
  </sheetViews>
  <sheetFormatPr baseColWidth="10" defaultColWidth="11.3828125" defaultRowHeight="17.149999999999999" x14ac:dyDescent="0.55000000000000004"/>
  <cols>
    <col min="1" max="1" width="26" style="57" bestFit="1" customWidth="1"/>
    <col min="2" max="2" width="12.69140625" style="57" bestFit="1" customWidth="1"/>
    <col min="3" max="3" width="12.53515625" style="57" bestFit="1" customWidth="1"/>
    <col min="4" max="16384" width="11.3828125" style="57"/>
  </cols>
  <sheetData>
    <row r="1" spans="1:4" ht="21.45" x14ac:dyDescent="0.65">
      <c r="A1" s="56" t="s">
        <v>56</v>
      </c>
    </row>
    <row r="2" spans="1:4" x14ac:dyDescent="0.55000000000000004">
      <c r="A2" s="58"/>
    </row>
    <row r="3" spans="1:4" ht="17.600000000000001" thickBot="1" x14ac:dyDescent="0.6">
      <c r="A3" s="65" t="s">
        <v>54</v>
      </c>
      <c r="B3" s="66" t="s">
        <v>60</v>
      </c>
    </row>
    <row r="4" spans="1:4" ht="17.600000000000001" thickBot="1" x14ac:dyDescent="0.6">
      <c r="A4" s="73" t="s">
        <v>61</v>
      </c>
      <c r="B4" s="79"/>
    </row>
    <row r="5" spans="1:4" x14ac:dyDescent="0.55000000000000004">
      <c r="A5" s="58"/>
    </row>
    <row r="6" spans="1:4" x14ac:dyDescent="0.55000000000000004">
      <c r="A6" s="58"/>
    </row>
    <row r="7" spans="1:4" ht="17.600000000000001" thickBot="1" x14ac:dyDescent="0.6">
      <c r="A7" s="58"/>
    </row>
    <row r="8" spans="1:4" ht="31.75" thickBot="1" x14ac:dyDescent="0.6">
      <c r="B8" s="70" t="s">
        <v>55</v>
      </c>
      <c r="C8" s="71" t="s">
        <v>32</v>
      </c>
      <c r="D8" s="72" t="s">
        <v>45</v>
      </c>
    </row>
    <row r="9" spans="1:4" x14ac:dyDescent="0.55000000000000004">
      <c r="A9" s="75" t="s">
        <v>11</v>
      </c>
      <c r="B9" s="80"/>
      <c r="C9" s="96" t="str">
        <f t="shared" ref="C9:C28" si="0">IF(B9&lt;&gt;"",$B$4*(MIN($B$9:$B$28)/B9),"")</f>
        <v/>
      </c>
      <c r="D9" s="83" t="str">
        <f>IFERROR(IF(C9&lt;&gt;"",RANK(C9,C$9:C$28),""),"")</f>
        <v/>
      </c>
    </row>
    <row r="10" spans="1:4" x14ac:dyDescent="0.55000000000000004">
      <c r="A10" s="76" t="s">
        <v>12</v>
      </c>
      <c r="B10" s="81"/>
      <c r="C10" s="84" t="str">
        <f t="shared" si="0"/>
        <v/>
      </c>
      <c r="D10" s="85" t="str">
        <f t="shared" ref="D10:D28" si="1">IFERROR(IF(C10&lt;&gt;"",RANK(C10,C$9:C$28),""),"")</f>
        <v/>
      </c>
    </row>
    <row r="11" spans="1:4" x14ac:dyDescent="0.55000000000000004">
      <c r="A11" s="76" t="s">
        <v>13</v>
      </c>
      <c r="B11" s="81"/>
      <c r="C11" s="84" t="str">
        <f t="shared" si="0"/>
        <v/>
      </c>
      <c r="D11" s="85" t="str">
        <f t="shared" si="1"/>
        <v/>
      </c>
    </row>
    <row r="12" spans="1:4" x14ac:dyDescent="0.55000000000000004">
      <c r="A12" s="76" t="s">
        <v>14</v>
      </c>
      <c r="B12" s="81"/>
      <c r="C12" s="84" t="str">
        <f t="shared" si="0"/>
        <v/>
      </c>
      <c r="D12" s="85" t="str">
        <f t="shared" si="1"/>
        <v/>
      </c>
    </row>
    <row r="13" spans="1:4" x14ac:dyDescent="0.55000000000000004">
      <c r="A13" s="76" t="s">
        <v>15</v>
      </c>
      <c r="B13" s="81"/>
      <c r="C13" s="84" t="str">
        <f t="shared" si="0"/>
        <v/>
      </c>
      <c r="D13" s="85" t="str">
        <f t="shared" si="1"/>
        <v/>
      </c>
    </row>
    <row r="14" spans="1:4" x14ac:dyDescent="0.55000000000000004">
      <c r="A14" s="76" t="s">
        <v>16</v>
      </c>
      <c r="B14" s="81"/>
      <c r="C14" s="84" t="str">
        <f t="shared" si="0"/>
        <v/>
      </c>
      <c r="D14" s="85" t="str">
        <f t="shared" si="1"/>
        <v/>
      </c>
    </row>
    <row r="15" spans="1:4" x14ac:dyDescent="0.55000000000000004">
      <c r="A15" s="76" t="s">
        <v>17</v>
      </c>
      <c r="B15" s="81"/>
      <c r="C15" s="84" t="str">
        <f t="shared" si="0"/>
        <v/>
      </c>
      <c r="D15" s="85" t="str">
        <f t="shared" si="1"/>
        <v/>
      </c>
    </row>
    <row r="16" spans="1:4" x14ac:dyDescent="0.55000000000000004">
      <c r="A16" s="76" t="s">
        <v>18</v>
      </c>
      <c r="B16" s="81"/>
      <c r="C16" s="84" t="str">
        <f t="shared" si="0"/>
        <v/>
      </c>
      <c r="D16" s="85" t="str">
        <f t="shared" si="1"/>
        <v/>
      </c>
    </row>
    <row r="17" spans="1:4" x14ac:dyDescent="0.55000000000000004">
      <c r="A17" s="76" t="s">
        <v>19</v>
      </c>
      <c r="B17" s="81"/>
      <c r="C17" s="84" t="str">
        <f t="shared" si="0"/>
        <v/>
      </c>
      <c r="D17" s="85" t="str">
        <f t="shared" si="1"/>
        <v/>
      </c>
    </row>
    <row r="18" spans="1:4" x14ac:dyDescent="0.55000000000000004">
      <c r="A18" s="76" t="s">
        <v>20</v>
      </c>
      <c r="B18" s="81"/>
      <c r="C18" s="84" t="str">
        <f t="shared" si="0"/>
        <v/>
      </c>
      <c r="D18" s="85" t="str">
        <f t="shared" si="1"/>
        <v/>
      </c>
    </row>
    <row r="19" spans="1:4" x14ac:dyDescent="0.55000000000000004">
      <c r="A19" s="76" t="s">
        <v>21</v>
      </c>
      <c r="B19" s="81"/>
      <c r="C19" s="84" t="str">
        <f t="shared" si="0"/>
        <v/>
      </c>
      <c r="D19" s="85" t="str">
        <f t="shared" si="1"/>
        <v/>
      </c>
    </row>
    <row r="20" spans="1:4" x14ac:dyDescent="0.55000000000000004">
      <c r="A20" s="76" t="s">
        <v>22</v>
      </c>
      <c r="B20" s="81"/>
      <c r="C20" s="84" t="str">
        <f t="shared" si="0"/>
        <v/>
      </c>
      <c r="D20" s="85" t="str">
        <f t="shared" si="1"/>
        <v/>
      </c>
    </row>
    <row r="21" spans="1:4" x14ac:dyDescent="0.55000000000000004">
      <c r="A21" s="76" t="s">
        <v>23</v>
      </c>
      <c r="B21" s="81"/>
      <c r="C21" s="84" t="str">
        <f t="shared" si="0"/>
        <v/>
      </c>
      <c r="D21" s="85" t="str">
        <f t="shared" si="1"/>
        <v/>
      </c>
    </row>
    <row r="22" spans="1:4" x14ac:dyDescent="0.55000000000000004">
      <c r="A22" s="76" t="s">
        <v>24</v>
      </c>
      <c r="B22" s="81"/>
      <c r="C22" s="84" t="str">
        <f t="shared" si="0"/>
        <v/>
      </c>
      <c r="D22" s="85" t="str">
        <f t="shared" si="1"/>
        <v/>
      </c>
    </row>
    <row r="23" spans="1:4" x14ac:dyDescent="0.55000000000000004">
      <c r="A23" s="76" t="s">
        <v>25</v>
      </c>
      <c r="B23" s="81"/>
      <c r="C23" s="84" t="str">
        <f t="shared" si="0"/>
        <v/>
      </c>
      <c r="D23" s="85" t="str">
        <f t="shared" si="1"/>
        <v/>
      </c>
    </row>
    <row r="24" spans="1:4" x14ac:dyDescent="0.55000000000000004">
      <c r="A24" s="76" t="s">
        <v>26</v>
      </c>
      <c r="B24" s="81"/>
      <c r="C24" s="84" t="str">
        <f t="shared" si="0"/>
        <v/>
      </c>
      <c r="D24" s="85" t="str">
        <f t="shared" si="1"/>
        <v/>
      </c>
    </row>
    <row r="25" spans="1:4" x14ac:dyDescent="0.55000000000000004">
      <c r="A25" s="76" t="s">
        <v>27</v>
      </c>
      <c r="B25" s="81"/>
      <c r="C25" s="84" t="str">
        <f t="shared" si="0"/>
        <v/>
      </c>
      <c r="D25" s="85" t="str">
        <f t="shared" si="1"/>
        <v/>
      </c>
    </row>
    <row r="26" spans="1:4" x14ac:dyDescent="0.55000000000000004">
      <c r="A26" s="76" t="s">
        <v>28</v>
      </c>
      <c r="B26" s="81"/>
      <c r="C26" s="84" t="str">
        <f t="shared" si="0"/>
        <v/>
      </c>
      <c r="D26" s="85" t="str">
        <f t="shared" si="1"/>
        <v/>
      </c>
    </row>
    <row r="27" spans="1:4" x14ac:dyDescent="0.55000000000000004">
      <c r="A27" s="76" t="s">
        <v>29</v>
      </c>
      <c r="B27" s="81"/>
      <c r="C27" s="84" t="str">
        <f t="shared" si="0"/>
        <v/>
      </c>
      <c r="D27" s="85" t="str">
        <f t="shared" si="1"/>
        <v/>
      </c>
    </row>
    <row r="28" spans="1:4" ht="17.600000000000001" thickBot="1" x14ac:dyDescent="0.6">
      <c r="A28" s="77" t="s">
        <v>30</v>
      </c>
      <c r="B28" s="82"/>
      <c r="C28" s="86" t="str">
        <f t="shared" si="0"/>
        <v/>
      </c>
      <c r="D28" s="87" t="str">
        <f t="shared" si="1"/>
        <v/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93F5-2B6D-481D-ACFF-5D8A0AF91B13}">
  <sheetPr>
    <tabColor rgb="FFFF9575"/>
  </sheetPr>
  <dimension ref="A1:D28"/>
  <sheetViews>
    <sheetView workbookViewId="0">
      <selection activeCell="C9" sqref="C9:D28"/>
    </sheetView>
  </sheetViews>
  <sheetFormatPr baseColWidth="10" defaultColWidth="11.3828125" defaultRowHeight="17.149999999999999" x14ac:dyDescent="0.55000000000000004"/>
  <cols>
    <col min="1" max="1" width="26" style="57" bestFit="1" customWidth="1"/>
    <col min="2" max="2" width="14" style="57" bestFit="1" customWidth="1"/>
    <col min="3" max="3" width="12.53515625" style="57" bestFit="1" customWidth="1"/>
    <col min="4" max="16384" width="11.3828125" style="57"/>
  </cols>
  <sheetData>
    <row r="1" spans="1:4" ht="21.45" x14ac:dyDescent="0.65">
      <c r="A1" s="56" t="s">
        <v>57</v>
      </c>
    </row>
    <row r="2" spans="1:4" x14ac:dyDescent="0.55000000000000004">
      <c r="A2" s="58"/>
    </row>
    <row r="3" spans="1:4" ht="17.600000000000001" thickBot="1" x14ac:dyDescent="0.6">
      <c r="A3" s="65" t="s">
        <v>54</v>
      </c>
      <c r="B3" s="66" t="s">
        <v>59</v>
      </c>
    </row>
    <row r="4" spans="1:4" ht="17.600000000000001" thickBot="1" x14ac:dyDescent="0.6">
      <c r="A4" s="73" t="s">
        <v>61</v>
      </c>
      <c r="B4" s="79"/>
    </row>
    <row r="5" spans="1:4" x14ac:dyDescent="0.55000000000000004">
      <c r="A5" s="58"/>
    </row>
    <row r="6" spans="1:4" x14ac:dyDescent="0.55000000000000004">
      <c r="A6" s="58"/>
    </row>
    <row r="7" spans="1:4" ht="17.600000000000001" thickBot="1" x14ac:dyDescent="0.6">
      <c r="A7" s="58"/>
    </row>
    <row r="8" spans="1:4" ht="31.75" thickBot="1" x14ac:dyDescent="0.6">
      <c r="B8" s="70" t="s">
        <v>55</v>
      </c>
      <c r="C8" s="71" t="s">
        <v>32</v>
      </c>
      <c r="D8" s="72" t="s">
        <v>45</v>
      </c>
    </row>
    <row r="9" spans="1:4" x14ac:dyDescent="0.55000000000000004">
      <c r="A9" s="67" t="s">
        <v>11</v>
      </c>
      <c r="B9" s="80"/>
      <c r="C9" s="96" t="str">
        <f>IF(B9&lt;&gt;"",$B$4-$B$4*((B9-MIN($B$9:$B$28))/(MAX($B$9:$B$28)-MIN($B$9:$B$28))),"")</f>
        <v/>
      </c>
      <c r="D9" s="83" t="str">
        <f>IFERROR(IF(C9&lt;&gt;"",RANK(C9,C$9:C$28),""),"")</f>
        <v/>
      </c>
    </row>
    <row r="10" spans="1:4" x14ac:dyDescent="0.55000000000000004">
      <c r="A10" s="68" t="s">
        <v>12</v>
      </c>
      <c r="B10" s="81"/>
      <c r="C10" s="84" t="str">
        <f t="shared" ref="C10:C28" si="0">IF(B10&lt;&gt;"",$B$4-$B$4*((B10-MIN($B$9:$B$28))/(MAX($B$9:$B$28)-MIN($B$9:$B$28))),"")</f>
        <v/>
      </c>
      <c r="D10" s="85" t="str">
        <f t="shared" ref="D10:D28" si="1">IFERROR(IF(C10&lt;&gt;"",RANK(C10,C$9:C$28),""),"")</f>
        <v/>
      </c>
    </row>
    <row r="11" spans="1:4" x14ac:dyDescent="0.55000000000000004">
      <c r="A11" s="68" t="s">
        <v>13</v>
      </c>
      <c r="B11" s="81"/>
      <c r="C11" s="84" t="str">
        <f t="shared" si="0"/>
        <v/>
      </c>
      <c r="D11" s="85" t="str">
        <f t="shared" si="1"/>
        <v/>
      </c>
    </row>
    <row r="12" spans="1:4" x14ac:dyDescent="0.55000000000000004">
      <c r="A12" s="68" t="s">
        <v>14</v>
      </c>
      <c r="B12" s="81"/>
      <c r="C12" s="84" t="str">
        <f t="shared" si="0"/>
        <v/>
      </c>
      <c r="D12" s="85" t="str">
        <f t="shared" si="1"/>
        <v/>
      </c>
    </row>
    <row r="13" spans="1:4" x14ac:dyDescent="0.55000000000000004">
      <c r="A13" s="68" t="s">
        <v>15</v>
      </c>
      <c r="B13" s="81"/>
      <c r="C13" s="84" t="str">
        <f t="shared" si="0"/>
        <v/>
      </c>
      <c r="D13" s="85" t="str">
        <f t="shared" si="1"/>
        <v/>
      </c>
    </row>
    <row r="14" spans="1:4" x14ac:dyDescent="0.55000000000000004">
      <c r="A14" s="68" t="s">
        <v>16</v>
      </c>
      <c r="B14" s="81"/>
      <c r="C14" s="84" t="str">
        <f t="shared" si="0"/>
        <v/>
      </c>
      <c r="D14" s="85" t="str">
        <f t="shared" si="1"/>
        <v/>
      </c>
    </row>
    <row r="15" spans="1:4" x14ac:dyDescent="0.55000000000000004">
      <c r="A15" s="68" t="s">
        <v>17</v>
      </c>
      <c r="B15" s="81"/>
      <c r="C15" s="84" t="str">
        <f t="shared" si="0"/>
        <v/>
      </c>
      <c r="D15" s="85" t="str">
        <f t="shared" si="1"/>
        <v/>
      </c>
    </row>
    <row r="16" spans="1:4" x14ac:dyDescent="0.55000000000000004">
      <c r="A16" s="68" t="s">
        <v>18</v>
      </c>
      <c r="B16" s="81"/>
      <c r="C16" s="84" t="str">
        <f t="shared" si="0"/>
        <v/>
      </c>
      <c r="D16" s="85" t="str">
        <f t="shared" si="1"/>
        <v/>
      </c>
    </row>
    <row r="17" spans="1:4" x14ac:dyDescent="0.55000000000000004">
      <c r="A17" s="68" t="s">
        <v>19</v>
      </c>
      <c r="B17" s="81"/>
      <c r="C17" s="84" t="str">
        <f t="shared" si="0"/>
        <v/>
      </c>
      <c r="D17" s="85" t="str">
        <f t="shared" si="1"/>
        <v/>
      </c>
    </row>
    <row r="18" spans="1:4" x14ac:dyDescent="0.55000000000000004">
      <c r="A18" s="68" t="s">
        <v>20</v>
      </c>
      <c r="B18" s="81"/>
      <c r="C18" s="84" t="str">
        <f t="shared" si="0"/>
        <v/>
      </c>
      <c r="D18" s="85" t="str">
        <f t="shared" si="1"/>
        <v/>
      </c>
    </row>
    <row r="19" spans="1:4" x14ac:dyDescent="0.55000000000000004">
      <c r="A19" s="68" t="s">
        <v>21</v>
      </c>
      <c r="B19" s="81"/>
      <c r="C19" s="84" t="str">
        <f t="shared" si="0"/>
        <v/>
      </c>
      <c r="D19" s="85" t="str">
        <f t="shared" si="1"/>
        <v/>
      </c>
    </row>
    <row r="20" spans="1:4" x14ac:dyDescent="0.55000000000000004">
      <c r="A20" s="68" t="s">
        <v>22</v>
      </c>
      <c r="B20" s="81"/>
      <c r="C20" s="84" t="str">
        <f t="shared" si="0"/>
        <v/>
      </c>
      <c r="D20" s="85" t="str">
        <f t="shared" si="1"/>
        <v/>
      </c>
    </row>
    <row r="21" spans="1:4" x14ac:dyDescent="0.55000000000000004">
      <c r="A21" s="68" t="s">
        <v>23</v>
      </c>
      <c r="B21" s="81"/>
      <c r="C21" s="84" t="str">
        <f t="shared" si="0"/>
        <v/>
      </c>
      <c r="D21" s="85" t="str">
        <f t="shared" si="1"/>
        <v/>
      </c>
    </row>
    <row r="22" spans="1:4" x14ac:dyDescent="0.55000000000000004">
      <c r="A22" s="68" t="s">
        <v>24</v>
      </c>
      <c r="B22" s="81"/>
      <c r="C22" s="84" t="str">
        <f t="shared" si="0"/>
        <v/>
      </c>
      <c r="D22" s="85" t="str">
        <f t="shared" si="1"/>
        <v/>
      </c>
    </row>
    <row r="23" spans="1:4" x14ac:dyDescent="0.55000000000000004">
      <c r="A23" s="68" t="s">
        <v>25</v>
      </c>
      <c r="B23" s="81"/>
      <c r="C23" s="84" t="str">
        <f t="shared" si="0"/>
        <v/>
      </c>
      <c r="D23" s="85" t="str">
        <f t="shared" si="1"/>
        <v/>
      </c>
    </row>
    <row r="24" spans="1:4" x14ac:dyDescent="0.55000000000000004">
      <c r="A24" s="68" t="s">
        <v>26</v>
      </c>
      <c r="B24" s="81"/>
      <c r="C24" s="84" t="str">
        <f t="shared" si="0"/>
        <v/>
      </c>
      <c r="D24" s="85" t="str">
        <f t="shared" si="1"/>
        <v/>
      </c>
    </row>
    <row r="25" spans="1:4" x14ac:dyDescent="0.55000000000000004">
      <c r="A25" s="68" t="s">
        <v>27</v>
      </c>
      <c r="B25" s="81"/>
      <c r="C25" s="84" t="str">
        <f t="shared" si="0"/>
        <v/>
      </c>
      <c r="D25" s="85" t="str">
        <f t="shared" si="1"/>
        <v/>
      </c>
    </row>
    <row r="26" spans="1:4" x14ac:dyDescent="0.55000000000000004">
      <c r="A26" s="68" t="s">
        <v>28</v>
      </c>
      <c r="B26" s="81"/>
      <c r="C26" s="84" t="str">
        <f t="shared" si="0"/>
        <v/>
      </c>
      <c r="D26" s="85" t="str">
        <f t="shared" si="1"/>
        <v/>
      </c>
    </row>
    <row r="27" spans="1:4" x14ac:dyDescent="0.55000000000000004">
      <c r="A27" s="68" t="s">
        <v>29</v>
      </c>
      <c r="B27" s="81"/>
      <c r="C27" s="84" t="str">
        <f t="shared" si="0"/>
        <v/>
      </c>
      <c r="D27" s="85" t="str">
        <f t="shared" si="1"/>
        <v/>
      </c>
    </row>
    <row r="28" spans="1:4" ht="17.600000000000001" thickBot="1" x14ac:dyDescent="0.6">
      <c r="A28" s="69" t="s">
        <v>30</v>
      </c>
      <c r="B28" s="82"/>
      <c r="C28" s="86" t="str">
        <f t="shared" si="0"/>
        <v/>
      </c>
      <c r="D28" s="87" t="str">
        <f t="shared" si="1"/>
        <v/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D9098-513F-4A1A-B625-4930398602D5}">
  <sheetPr>
    <tabColor rgb="FFFF9575"/>
  </sheetPr>
  <dimension ref="A1:D28"/>
  <sheetViews>
    <sheetView workbookViewId="0">
      <selection activeCell="C9" sqref="C9:D28"/>
    </sheetView>
  </sheetViews>
  <sheetFormatPr baseColWidth="10" defaultColWidth="11.3828125" defaultRowHeight="17.149999999999999" x14ac:dyDescent="0.55000000000000004"/>
  <cols>
    <col min="1" max="1" width="26" style="57" bestFit="1" customWidth="1"/>
    <col min="2" max="2" width="14" style="57" bestFit="1" customWidth="1"/>
    <col min="3" max="3" width="12.53515625" style="57" bestFit="1" customWidth="1"/>
    <col min="4" max="16384" width="11.3828125" style="57"/>
  </cols>
  <sheetData>
    <row r="1" spans="1:4" ht="21.45" x14ac:dyDescent="0.65">
      <c r="A1" s="56" t="s">
        <v>58</v>
      </c>
    </row>
    <row r="2" spans="1:4" x14ac:dyDescent="0.55000000000000004">
      <c r="A2" s="58"/>
    </row>
    <row r="3" spans="1:4" ht="17.600000000000001" thickBot="1" x14ac:dyDescent="0.6">
      <c r="A3" s="65" t="s">
        <v>54</v>
      </c>
      <c r="B3" s="66" t="s">
        <v>71</v>
      </c>
    </row>
    <row r="4" spans="1:4" ht="17.600000000000001" thickBot="1" x14ac:dyDescent="0.6">
      <c r="A4" s="74" t="s">
        <v>61</v>
      </c>
      <c r="B4" s="88"/>
    </row>
    <row r="5" spans="1:4" x14ac:dyDescent="0.55000000000000004">
      <c r="A5" s="58"/>
    </row>
    <row r="6" spans="1:4" x14ac:dyDescent="0.55000000000000004">
      <c r="A6" s="58"/>
    </row>
    <row r="7" spans="1:4" ht="17.600000000000001" thickBot="1" x14ac:dyDescent="0.6">
      <c r="A7" s="58"/>
    </row>
    <row r="8" spans="1:4" ht="31.75" thickBot="1" x14ac:dyDescent="0.6">
      <c r="B8" s="70" t="s">
        <v>55</v>
      </c>
      <c r="C8" s="71" t="s">
        <v>32</v>
      </c>
      <c r="D8" s="72" t="s">
        <v>45</v>
      </c>
    </row>
    <row r="9" spans="1:4" x14ac:dyDescent="0.55000000000000004">
      <c r="A9" s="67" t="s">
        <v>11</v>
      </c>
      <c r="B9" s="80"/>
      <c r="C9" s="96" t="str">
        <f>IF(B9&lt;&gt;"",($B$4*AVERAGE($B$9:$B$28))/(AVERAGE($B$9:$B$28)+B9),"")</f>
        <v/>
      </c>
      <c r="D9" s="83" t="str">
        <f>IFERROR(IF(C9&lt;&gt;"",RANK(C9,C$9:C$28),""),"")</f>
        <v/>
      </c>
    </row>
    <row r="10" spans="1:4" x14ac:dyDescent="0.55000000000000004">
      <c r="A10" s="68" t="s">
        <v>12</v>
      </c>
      <c r="B10" s="81"/>
      <c r="C10" s="84" t="str">
        <f t="shared" ref="C10:C28" si="0">IF(B10&lt;&gt;"",($B$4*AVERAGE($B$9:$B$28))/(AVERAGE($B$9:$B$28)+B10),"")</f>
        <v/>
      </c>
      <c r="D10" s="85" t="str">
        <f t="shared" ref="D10:D28" si="1">IFERROR(IF(C10&lt;&gt;"",RANK(C10,C$9:C$28),""),"")</f>
        <v/>
      </c>
    </row>
    <row r="11" spans="1:4" x14ac:dyDescent="0.55000000000000004">
      <c r="A11" s="68" t="s">
        <v>13</v>
      </c>
      <c r="B11" s="81"/>
      <c r="C11" s="84" t="str">
        <f t="shared" si="0"/>
        <v/>
      </c>
      <c r="D11" s="85" t="str">
        <f t="shared" si="1"/>
        <v/>
      </c>
    </row>
    <row r="12" spans="1:4" x14ac:dyDescent="0.55000000000000004">
      <c r="A12" s="68" t="s">
        <v>14</v>
      </c>
      <c r="B12" s="81"/>
      <c r="C12" s="84" t="str">
        <f t="shared" si="0"/>
        <v/>
      </c>
      <c r="D12" s="85" t="str">
        <f t="shared" si="1"/>
        <v/>
      </c>
    </row>
    <row r="13" spans="1:4" x14ac:dyDescent="0.55000000000000004">
      <c r="A13" s="68" t="s">
        <v>15</v>
      </c>
      <c r="B13" s="81"/>
      <c r="C13" s="84" t="str">
        <f t="shared" si="0"/>
        <v/>
      </c>
      <c r="D13" s="85" t="str">
        <f t="shared" si="1"/>
        <v/>
      </c>
    </row>
    <row r="14" spans="1:4" x14ac:dyDescent="0.55000000000000004">
      <c r="A14" s="68" t="s">
        <v>16</v>
      </c>
      <c r="B14" s="81"/>
      <c r="C14" s="84" t="str">
        <f t="shared" si="0"/>
        <v/>
      </c>
      <c r="D14" s="85" t="str">
        <f t="shared" si="1"/>
        <v/>
      </c>
    </row>
    <row r="15" spans="1:4" x14ac:dyDescent="0.55000000000000004">
      <c r="A15" s="68" t="s">
        <v>17</v>
      </c>
      <c r="B15" s="81"/>
      <c r="C15" s="84" t="str">
        <f t="shared" si="0"/>
        <v/>
      </c>
      <c r="D15" s="85" t="str">
        <f t="shared" si="1"/>
        <v/>
      </c>
    </row>
    <row r="16" spans="1:4" x14ac:dyDescent="0.55000000000000004">
      <c r="A16" s="68" t="s">
        <v>18</v>
      </c>
      <c r="B16" s="81"/>
      <c r="C16" s="84" t="str">
        <f t="shared" si="0"/>
        <v/>
      </c>
      <c r="D16" s="85" t="str">
        <f t="shared" si="1"/>
        <v/>
      </c>
    </row>
    <row r="17" spans="1:4" x14ac:dyDescent="0.55000000000000004">
      <c r="A17" s="68" t="s">
        <v>19</v>
      </c>
      <c r="B17" s="81"/>
      <c r="C17" s="84" t="str">
        <f t="shared" si="0"/>
        <v/>
      </c>
      <c r="D17" s="85" t="str">
        <f t="shared" si="1"/>
        <v/>
      </c>
    </row>
    <row r="18" spans="1:4" x14ac:dyDescent="0.55000000000000004">
      <c r="A18" s="68" t="s">
        <v>20</v>
      </c>
      <c r="B18" s="81"/>
      <c r="C18" s="84" t="str">
        <f t="shared" si="0"/>
        <v/>
      </c>
      <c r="D18" s="85" t="str">
        <f t="shared" si="1"/>
        <v/>
      </c>
    </row>
    <row r="19" spans="1:4" x14ac:dyDescent="0.55000000000000004">
      <c r="A19" s="68" t="s">
        <v>21</v>
      </c>
      <c r="B19" s="81"/>
      <c r="C19" s="84" t="str">
        <f t="shared" si="0"/>
        <v/>
      </c>
      <c r="D19" s="85" t="str">
        <f t="shared" si="1"/>
        <v/>
      </c>
    </row>
    <row r="20" spans="1:4" x14ac:dyDescent="0.55000000000000004">
      <c r="A20" s="68" t="s">
        <v>22</v>
      </c>
      <c r="B20" s="81"/>
      <c r="C20" s="84" t="str">
        <f t="shared" si="0"/>
        <v/>
      </c>
      <c r="D20" s="85" t="str">
        <f t="shared" si="1"/>
        <v/>
      </c>
    </row>
    <row r="21" spans="1:4" x14ac:dyDescent="0.55000000000000004">
      <c r="A21" s="68" t="s">
        <v>23</v>
      </c>
      <c r="B21" s="81"/>
      <c r="C21" s="84" t="str">
        <f t="shared" si="0"/>
        <v/>
      </c>
      <c r="D21" s="85" t="str">
        <f t="shared" si="1"/>
        <v/>
      </c>
    </row>
    <row r="22" spans="1:4" x14ac:dyDescent="0.55000000000000004">
      <c r="A22" s="68" t="s">
        <v>24</v>
      </c>
      <c r="B22" s="81"/>
      <c r="C22" s="84" t="str">
        <f t="shared" si="0"/>
        <v/>
      </c>
      <c r="D22" s="85" t="str">
        <f t="shared" si="1"/>
        <v/>
      </c>
    </row>
    <row r="23" spans="1:4" x14ac:dyDescent="0.55000000000000004">
      <c r="A23" s="68" t="s">
        <v>25</v>
      </c>
      <c r="B23" s="81"/>
      <c r="C23" s="84" t="str">
        <f t="shared" si="0"/>
        <v/>
      </c>
      <c r="D23" s="85" t="str">
        <f t="shared" si="1"/>
        <v/>
      </c>
    </row>
    <row r="24" spans="1:4" x14ac:dyDescent="0.55000000000000004">
      <c r="A24" s="68" t="s">
        <v>26</v>
      </c>
      <c r="B24" s="81"/>
      <c r="C24" s="84" t="str">
        <f t="shared" si="0"/>
        <v/>
      </c>
      <c r="D24" s="85" t="str">
        <f t="shared" si="1"/>
        <v/>
      </c>
    </row>
    <row r="25" spans="1:4" x14ac:dyDescent="0.55000000000000004">
      <c r="A25" s="68" t="s">
        <v>27</v>
      </c>
      <c r="B25" s="81"/>
      <c r="C25" s="84" t="str">
        <f t="shared" si="0"/>
        <v/>
      </c>
      <c r="D25" s="85" t="str">
        <f t="shared" si="1"/>
        <v/>
      </c>
    </row>
    <row r="26" spans="1:4" x14ac:dyDescent="0.55000000000000004">
      <c r="A26" s="68" t="s">
        <v>28</v>
      </c>
      <c r="B26" s="81"/>
      <c r="C26" s="84" t="str">
        <f t="shared" si="0"/>
        <v/>
      </c>
      <c r="D26" s="85" t="str">
        <f t="shared" si="1"/>
        <v/>
      </c>
    </row>
    <row r="27" spans="1:4" x14ac:dyDescent="0.55000000000000004">
      <c r="A27" s="68" t="s">
        <v>29</v>
      </c>
      <c r="B27" s="81"/>
      <c r="C27" s="84" t="str">
        <f t="shared" si="0"/>
        <v/>
      </c>
      <c r="D27" s="85" t="str">
        <f t="shared" si="1"/>
        <v/>
      </c>
    </row>
    <row r="28" spans="1:4" ht="17.600000000000001" thickBot="1" x14ac:dyDescent="0.6">
      <c r="A28" s="69" t="s">
        <v>30</v>
      </c>
      <c r="B28" s="82"/>
      <c r="C28" s="86" t="str">
        <f t="shared" si="0"/>
        <v/>
      </c>
      <c r="D28" s="87" t="str">
        <f t="shared" si="1"/>
        <v/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E5EC-5DC0-46A6-B697-1378E74DA2AB}">
  <sheetPr>
    <tabColor rgb="FFFF9575"/>
  </sheetPr>
  <dimension ref="A1:D28"/>
  <sheetViews>
    <sheetView workbookViewId="0">
      <selection activeCell="C9" sqref="C9:D28"/>
    </sheetView>
  </sheetViews>
  <sheetFormatPr baseColWidth="10" defaultColWidth="11.3828125" defaultRowHeight="17.149999999999999" x14ac:dyDescent="0.55000000000000004"/>
  <cols>
    <col min="1" max="1" width="26" style="57" bestFit="1" customWidth="1"/>
    <col min="2" max="2" width="14" style="57" bestFit="1" customWidth="1"/>
    <col min="3" max="3" width="12.53515625" style="57" bestFit="1" customWidth="1"/>
    <col min="4" max="16384" width="11.3828125" style="57"/>
  </cols>
  <sheetData>
    <row r="1" spans="1:4" ht="21.45" x14ac:dyDescent="0.65">
      <c r="A1" s="56" t="s">
        <v>62</v>
      </c>
    </row>
    <row r="2" spans="1:4" x14ac:dyDescent="0.55000000000000004">
      <c r="A2" s="58"/>
    </row>
    <row r="3" spans="1:4" ht="17.600000000000001" thickBot="1" x14ac:dyDescent="0.6">
      <c r="A3" s="65" t="s">
        <v>54</v>
      </c>
      <c r="B3" s="66" t="s">
        <v>70</v>
      </c>
    </row>
    <row r="4" spans="1:4" ht="17.600000000000001" thickBot="1" x14ac:dyDescent="0.6">
      <c r="A4" s="74" t="s">
        <v>61</v>
      </c>
      <c r="B4" s="88"/>
    </row>
    <row r="5" spans="1:4" x14ac:dyDescent="0.55000000000000004">
      <c r="A5" s="58"/>
    </row>
    <row r="6" spans="1:4" x14ac:dyDescent="0.55000000000000004">
      <c r="A6" s="58"/>
    </row>
    <row r="7" spans="1:4" ht="17.600000000000001" thickBot="1" x14ac:dyDescent="0.6">
      <c r="A7" s="58"/>
    </row>
    <row r="8" spans="1:4" ht="31.75" thickBot="1" x14ac:dyDescent="0.6">
      <c r="B8" s="70" t="s">
        <v>55</v>
      </c>
      <c r="C8" s="71" t="s">
        <v>32</v>
      </c>
      <c r="D8" s="72" t="s">
        <v>45</v>
      </c>
    </row>
    <row r="9" spans="1:4" x14ac:dyDescent="0.55000000000000004">
      <c r="A9" s="67" t="s">
        <v>11</v>
      </c>
      <c r="B9" s="92"/>
      <c r="C9" s="97" t="str">
        <f>IF(B9&lt;&gt;"",($B$4*(AVERAGE($B$9:$B$28))^2)/((AVERAGE($B$9:$B$28))^2+B9^2),"")</f>
        <v/>
      </c>
      <c r="D9" s="89" t="str">
        <f>IFERROR(IF(C9&lt;&gt;"",RANK(C9,C$9:C$28),""),"")</f>
        <v/>
      </c>
    </row>
    <row r="10" spans="1:4" x14ac:dyDescent="0.55000000000000004">
      <c r="A10" s="68" t="s">
        <v>12</v>
      </c>
      <c r="B10" s="93"/>
      <c r="C10" s="98" t="str">
        <f t="shared" ref="C10:C28" si="0">IF(B10&lt;&gt;"",($B$4*(AVERAGE($B$9:$B$28))^2)/((AVERAGE($B$9:$B$28))^2+B10^2),"")</f>
        <v/>
      </c>
      <c r="D10" s="90" t="str">
        <f t="shared" ref="D10:D28" si="1">IFERROR(IF(C10&lt;&gt;"",RANK(C10,C$9:C$28),""),"")</f>
        <v/>
      </c>
    </row>
    <row r="11" spans="1:4" x14ac:dyDescent="0.55000000000000004">
      <c r="A11" s="68" t="s">
        <v>13</v>
      </c>
      <c r="B11" s="93"/>
      <c r="C11" s="98" t="str">
        <f t="shared" si="0"/>
        <v/>
      </c>
      <c r="D11" s="90" t="str">
        <f t="shared" si="1"/>
        <v/>
      </c>
    </row>
    <row r="12" spans="1:4" x14ac:dyDescent="0.55000000000000004">
      <c r="A12" s="68" t="s">
        <v>14</v>
      </c>
      <c r="B12" s="93"/>
      <c r="C12" s="98" t="str">
        <f t="shared" si="0"/>
        <v/>
      </c>
      <c r="D12" s="90" t="str">
        <f t="shared" si="1"/>
        <v/>
      </c>
    </row>
    <row r="13" spans="1:4" x14ac:dyDescent="0.55000000000000004">
      <c r="A13" s="68" t="s">
        <v>15</v>
      </c>
      <c r="B13" s="93"/>
      <c r="C13" s="98" t="str">
        <f t="shared" si="0"/>
        <v/>
      </c>
      <c r="D13" s="90" t="str">
        <f t="shared" si="1"/>
        <v/>
      </c>
    </row>
    <row r="14" spans="1:4" x14ac:dyDescent="0.55000000000000004">
      <c r="A14" s="68" t="s">
        <v>16</v>
      </c>
      <c r="B14" s="93"/>
      <c r="C14" s="98" t="str">
        <f t="shared" si="0"/>
        <v/>
      </c>
      <c r="D14" s="90" t="str">
        <f t="shared" si="1"/>
        <v/>
      </c>
    </row>
    <row r="15" spans="1:4" x14ac:dyDescent="0.55000000000000004">
      <c r="A15" s="68" t="s">
        <v>17</v>
      </c>
      <c r="B15" s="93"/>
      <c r="C15" s="98" t="str">
        <f t="shared" si="0"/>
        <v/>
      </c>
      <c r="D15" s="90" t="str">
        <f t="shared" si="1"/>
        <v/>
      </c>
    </row>
    <row r="16" spans="1:4" x14ac:dyDescent="0.55000000000000004">
      <c r="A16" s="68" t="s">
        <v>18</v>
      </c>
      <c r="B16" s="93"/>
      <c r="C16" s="98" t="str">
        <f t="shared" si="0"/>
        <v/>
      </c>
      <c r="D16" s="90" t="str">
        <f t="shared" si="1"/>
        <v/>
      </c>
    </row>
    <row r="17" spans="1:4" x14ac:dyDescent="0.55000000000000004">
      <c r="A17" s="68" t="s">
        <v>19</v>
      </c>
      <c r="B17" s="93"/>
      <c r="C17" s="98" t="str">
        <f t="shared" si="0"/>
        <v/>
      </c>
      <c r="D17" s="90" t="str">
        <f t="shared" si="1"/>
        <v/>
      </c>
    </row>
    <row r="18" spans="1:4" x14ac:dyDescent="0.55000000000000004">
      <c r="A18" s="68" t="s">
        <v>20</v>
      </c>
      <c r="B18" s="93"/>
      <c r="C18" s="98" t="str">
        <f t="shared" si="0"/>
        <v/>
      </c>
      <c r="D18" s="90" t="str">
        <f t="shared" si="1"/>
        <v/>
      </c>
    </row>
    <row r="19" spans="1:4" x14ac:dyDescent="0.55000000000000004">
      <c r="A19" s="68" t="s">
        <v>21</v>
      </c>
      <c r="B19" s="93"/>
      <c r="C19" s="98" t="str">
        <f t="shared" si="0"/>
        <v/>
      </c>
      <c r="D19" s="90" t="str">
        <f t="shared" si="1"/>
        <v/>
      </c>
    </row>
    <row r="20" spans="1:4" x14ac:dyDescent="0.55000000000000004">
      <c r="A20" s="68" t="s">
        <v>22</v>
      </c>
      <c r="B20" s="93"/>
      <c r="C20" s="98" t="str">
        <f t="shared" si="0"/>
        <v/>
      </c>
      <c r="D20" s="90" t="str">
        <f t="shared" si="1"/>
        <v/>
      </c>
    </row>
    <row r="21" spans="1:4" x14ac:dyDescent="0.55000000000000004">
      <c r="A21" s="68" t="s">
        <v>23</v>
      </c>
      <c r="B21" s="93"/>
      <c r="C21" s="98" t="str">
        <f t="shared" si="0"/>
        <v/>
      </c>
      <c r="D21" s="90" t="str">
        <f t="shared" si="1"/>
        <v/>
      </c>
    </row>
    <row r="22" spans="1:4" x14ac:dyDescent="0.55000000000000004">
      <c r="A22" s="68" t="s">
        <v>24</v>
      </c>
      <c r="B22" s="93"/>
      <c r="C22" s="98" t="str">
        <f t="shared" si="0"/>
        <v/>
      </c>
      <c r="D22" s="90" t="str">
        <f t="shared" si="1"/>
        <v/>
      </c>
    </row>
    <row r="23" spans="1:4" x14ac:dyDescent="0.55000000000000004">
      <c r="A23" s="68" t="s">
        <v>25</v>
      </c>
      <c r="B23" s="93"/>
      <c r="C23" s="98" t="str">
        <f t="shared" si="0"/>
        <v/>
      </c>
      <c r="D23" s="90" t="str">
        <f t="shared" si="1"/>
        <v/>
      </c>
    </row>
    <row r="24" spans="1:4" x14ac:dyDescent="0.55000000000000004">
      <c r="A24" s="68" t="s">
        <v>26</v>
      </c>
      <c r="B24" s="93"/>
      <c r="C24" s="98" t="str">
        <f t="shared" si="0"/>
        <v/>
      </c>
      <c r="D24" s="90" t="str">
        <f t="shared" si="1"/>
        <v/>
      </c>
    </row>
    <row r="25" spans="1:4" x14ac:dyDescent="0.55000000000000004">
      <c r="A25" s="68" t="s">
        <v>27</v>
      </c>
      <c r="B25" s="93"/>
      <c r="C25" s="98" t="str">
        <f t="shared" si="0"/>
        <v/>
      </c>
      <c r="D25" s="90" t="str">
        <f t="shared" si="1"/>
        <v/>
      </c>
    </row>
    <row r="26" spans="1:4" x14ac:dyDescent="0.55000000000000004">
      <c r="A26" s="68" t="s">
        <v>28</v>
      </c>
      <c r="B26" s="93"/>
      <c r="C26" s="98" t="str">
        <f t="shared" si="0"/>
        <v/>
      </c>
      <c r="D26" s="90" t="str">
        <f t="shared" si="1"/>
        <v/>
      </c>
    </row>
    <row r="27" spans="1:4" x14ac:dyDescent="0.55000000000000004">
      <c r="A27" s="68" t="s">
        <v>29</v>
      </c>
      <c r="B27" s="93"/>
      <c r="C27" s="98" t="str">
        <f t="shared" si="0"/>
        <v/>
      </c>
      <c r="D27" s="90" t="str">
        <f t="shared" si="1"/>
        <v/>
      </c>
    </row>
    <row r="28" spans="1:4" ht="17.600000000000001" thickBot="1" x14ac:dyDescent="0.6">
      <c r="A28" s="69" t="s">
        <v>30</v>
      </c>
      <c r="B28" s="94"/>
      <c r="C28" s="99" t="str">
        <f t="shared" si="0"/>
        <v/>
      </c>
      <c r="D28" s="91" t="str">
        <f t="shared" si="1"/>
        <v/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Formule de calcul des offres</vt:lpstr>
      <vt:lpstr>N.B</vt:lpstr>
      <vt:lpstr>Classique</vt:lpstr>
      <vt:lpstr>Linéaire</vt:lpstr>
      <vt:lpstr>Moyenne</vt:lpstr>
      <vt:lpstr>Moyenne_v2</vt:lpstr>
    </vt:vector>
  </TitlesOfParts>
  <Company>APHP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 Yann</dc:creator>
  <cp:lastModifiedBy>METAYER Yannick</cp:lastModifiedBy>
  <dcterms:created xsi:type="dcterms:W3CDTF">2019-07-30T09:26:22Z</dcterms:created>
  <dcterms:modified xsi:type="dcterms:W3CDTF">2023-11-29T14:35:22Z</dcterms:modified>
</cp:coreProperties>
</file>